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Amajuba DM 2017-2018\Budget 2018-2019\Sebata Draft Adjustment Budget 2018-2019\"/>
    </mc:Choice>
  </mc:AlternateContent>
  <xr:revisionPtr revIDLastSave="0" documentId="13_ncr:1_{DA3FCF9C-7567-4C15-BEFC-859A9F648940}" xr6:coauthVersionLast="40" xr6:coauthVersionMax="40" xr10:uidLastSave="{00000000-0000-0000-0000-000000000000}"/>
  <bookViews>
    <workbookView xWindow="30" yWindow="810" windowWidth="20460" windowHeight="10110" tabRatio="588" activeTab="1" xr2:uid="{00000000-000D-0000-FFFF-FFFF00000000}"/>
  </bookViews>
  <sheets>
    <sheet name="COVER" sheetId="1" r:id="rId1"/>
    <sheet name="Summary 1" sheetId="3" r:id="rId2"/>
    <sheet name="Gazetted Grant Allocations" sheetId="73" r:id="rId3"/>
    <sheet name="Consolidated-Operating Exp" sheetId="65" r:id="rId4"/>
    <sheet name="0001" sheetId="48" r:id="rId5"/>
    <sheet name="0025" sheetId="7" r:id="rId6"/>
    <sheet name="0050" sheetId="8" r:id="rId7"/>
    <sheet name="0080" sheetId="9" r:id="rId8"/>
    <sheet name="0100" sheetId="10" r:id="rId9"/>
    <sheet name="0101" sheetId="62" r:id="rId10"/>
    <sheet name="0102" sheetId="11" r:id="rId11"/>
    <sheet name="0104" sheetId="14" r:id="rId12"/>
    <sheet name="0200" sheetId="12" r:id="rId13"/>
    <sheet name="0201" sheetId="13" r:id="rId14"/>
    <sheet name="0331" sheetId="35" r:id="rId15"/>
    <sheet name="CAPITAL EXPENDITURE" sheetId="72" r:id="rId16"/>
  </sheets>
  <externalReferences>
    <externalReference r:id="rId17"/>
    <externalReference r:id="rId18"/>
  </externalReferences>
  <definedNames>
    <definedName name="desc">'[1]Template names'!$B$27</definedName>
    <definedName name="Head2">'[1]Template names'!$B$3</definedName>
    <definedName name="head27">'[1]Template names'!$B$30</definedName>
    <definedName name="_xlnm.Print_Area" localSheetId="4">'0001'!$A$1:$H$73</definedName>
    <definedName name="_xlnm.Print_Area" localSheetId="5">'0025'!$A$1:$I$83</definedName>
    <definedName name="_xlnm.Print_Area" localSheetId="6">'0050'!$A$1:$H$100</definedName>
    <definedName name="_xlnm.Print_Area" localSheetId="7">'0080'!$A$1:$H$129</definedName>
    <definedName name="_xlnm.Print_Area" localSheetId="8">'0100'!$A$1:$I$96</definedName>
    <definedName name="_xlnm.Print_Area" localSheetId="9">'0101'!$A$1:$I$84</definedName>
    <definedName name="_xlnm.Print_Area" localSheetId="10">'0102'!$A$1:$H$93</definedName>
    <definedName name="_xlnm.Print_Area" localSheetId="11">'0104'!$A$1:$H$84</definedName>
    <definedName name="_xlnm.Print_Area" localSheetId="12">'0200'!$A$1:$H$77</definedName>
    <definedName name="_xlnm.Print_Area" localSheetId="13">'0201'!$A$1:$H$113</definedName>
    <definedName name="_xlnm.Print_Area" localSheetId="14">'0331'!$A$1:$H$114</definedName>
    <definedName name="_xlnm.Print_Area" localSheetId="15">'CAPITAL EXPENDITURE'!$A$1:$J$55</definedName>
    <definedName name="_xlnm.Print_Area" localSheetId="3">'Consolidated-Operating Exp'!$A$1:$F$209</definedName>
    <definedName name="_xlnm.Print_Area" localSheetId="1">'Summary 1'!$A$1:$G$76</definedName>
    <definedName name="_xlnm.Print_Titles" localSheetId="4">'0001'!$1:$8</definedName>
    <definedName name="_xlnm.Print_Titles" localSheetId="5">'0025'!$1:$8</definedName>
    <definedName name="_xlnm.Print_Titles" localSheetId="6">'0050'!$1:$8</definedName>
    <definedName name="_xlnm.Print_Titles" localSheetId="7">'0080'!$1:$8</definedName>
    <definedName name="_xlnm.Print_Titles" localSheetId="8">'0100'!$1:$9</definedName>
    <definedName name="_xlnm.Print_Titles" localSheetId="9">'0101'!$1:$8</definedName>
    <definedName name="_xlnm.Print_Titles" localSheetId="10">'0102'!$1:$8</definedName>
    <definedName name="_xlnm.Print_Titles" localSheetId="11">'0104'!$1:$8</definedName>
    <definedName name="_xlnm.Print_Titles" localSheetId="12">'0200'!$1:$8</definedName>
    <definedName name="_xlnm.Print_Titles" localSheetId="13">'0201'!$1:$8</definedName>
    <definedName name="_xlnm.Print_Titles" localSheetId="14">'0331'!$1:$8</definedName>
    <definedName name="_xlnm.Print_Titles" localSheetId="15">'CAPITAL EXPENDITURE'!#REF!</definedName>
    <definedName name="_xlnm.Print_Titles" localSheetId="3">'Consolidated-Operating Exp'!$1:$8</definedName>
    <definedName name="Z_FDA731C6_6FB3_4A94_83F6_34E751A839F6_.wvu.Cols" localSheetId="4" hidden="1">'0001'!#REF!</definedName>
    <definedName name="Z_FDA731C6_6FB3_4A94_83F6_34E751A839F6_.wvu.Cols" localSheetId="5" hidden="1">'0025'!#REF!</definedName>
    <definedName name="Z_FDA731C6_6FB3_4A94_83F6_34E751A839F6_.wvu.Cols" localSheetId="6" hidden="1">'0050'!#REF!</definedName>
    <definedName name="Z_FDA731C6_6FB3_4A94_83F6_34E751A839F6_.wvu.Cols" localSheetId="7" hidden="1">'0080'!#REF!</definedName>
    <definedName name="Z_FDA731C6_6FB3_4A94_83F6_34E751A839F6_.wvu.Cols" localSheetId="8" hidden="1">'0100'!#REF!</definedName>
    <definedName name="Z_FDA731C6_6FB3_4A94_83F6_34E751A839F6_.wvu.Cols" localSheetId="9" hidden="1">'0101'!#REF!</definedName>
    <definedName name="Z_FDA731C6_6FB3_4A94_83F6_34E751A839F6_.wvu.Cols" localSheetId="10" hidden="1">'0102'!#REF!</definedName>
    <definedName name="Z_FDA731C6_6FB3_4A94_83F6_34E751A839F6_.wvu.Cols" localSheetId="11" hidden="1">'0104'!#REF!</definedName>
    <definedName name="Z_FDA731C6_6FB3_4A94_83F6_34E751A839F6_.wvu.Cols" localSheetId="12" hidden="1">'0200'!#REF!</definedName>
    <definedName name="Z_FDA731C6_6FB3_4A94_83F6_34E751A839F6_.wvu.Cols" localSheetId="13" hidden="1">'0201'!#REF!</definedName>
    <definedName name="Z_FDA731C6_6FB3_4A94_83F6_34E751A839F6_.wvu.Cols" localSheetId="14" hidden="1">'0331'!#REF!</definedName>
    <definedName name="Z_FDA731C6_6FB3_4A94_83F6_34E751A839F6_.wvu.Cols" localSheetId="3" hidden="1">'Consolidated-Operating Exp'!#REF!</definedName>
    <definedName name="Z_FDA731C6_6FB3_4A94_83F6_34E751A839F6_.wvu.Cols" localSheetId="1" hidden="1">'Summary 1'!#REF!</definedName>
    <definedName name="Z_FDA731C6_6FB3_4A94_83F6_34E751A839F6_.wvu.PrintArea" localSheetId="5" hidden="1">'0025'!$A$1:$G$83</definedName>
    <definedName name="Z_FDA731C6_6FB3_4A94_83F6_34E751A839F6_.wvu.PrintArea" localSheetId="6" hidden="1">'0050'!$A$1:$G$100</definedName>
    <definedName name="Z_FDA731C6_6FB3_4A94_83F6_34E751A839F6_.wvu.PrintArea" localSheetId="7" hidden="1">'0080'!$A$1:$G$129</definedName>
    <definedName name="Z_FDA731C6_6FB3_4A94_83F6_34E751A839F6_.wvu.PrintArea" localSheetId="8" hidden="1">'0100'!$A$1:$G$96</definedName>
    <definedName name="Z_FDA731C6_6FB3_4A94_83F6_34E751A839F6_.wvu.PrintArea" localSheetId="9" hidden="1">'0101'!$A$1:$G$84</definedName>
    <definedName name="Z_FDA731C6_6FB3_4A94_83F6_34E751A839F6_.wvu.PrintArea" localSheetId="10" hidden="1">'0102'!$A$1:$G$93</definedName>
    <definedName name="Z_FDA731C6_6FB3_4A94_83F6_34E751A839F6_.wvu.PrintArea" localSheetId="11" hidden="1">'0104'!$A$1:$G$84</definedName>
    <definedName name="Z_FDA731C6_6FB3_4A94_83F6_34E751A839F6_.wvu.PrintArea" localSheetId="12" hidden="1">'0200'!$A$1:$G$77</definedName>
    <definedName name="Z_FDA731C6_6FB3_4A94_83F6_34E751A839F6_.wvu.PrintArea" localSheetId="13" hidden="1">'0201'!$A$1:$G$113</definedName>
    <definedName name="Z_FDA731C6_6FB3_4A94_83F6_34E751A839F6_.wvu.PrintArea" localSheetId="14" hidden="1">'0331'!$A$1:$G$113</definedName>
    <definedName name="Z_FDA731C6_6FB3_4A94_83F6_34E751A839F6_.wvu.PrintArea" localSheetId="3" hidden="1">'Consolidated-Operating Exp'!$A$1:$F$46</definedName>
    <definedName name="Z_FDA731C6_6FB3_4A94_83F6_34E751A839F6_.wvu.PrintArea" localSheetId="1" hidden="1">'Summary 1'!$A$1:$F$66</definedName>
    <definedName name="Z_FDA731C6_6FB3_4A94_83F6_34E751A839F6_.wvu.PrintTitles" localSheetId="4" hidden="1">'0001'!$1:$8</definedName>
    <definedName name="Z_FDA731C6_6FB3_4A94_83F6_34E751A839F6_.wvu.PrintTitles" localSheetId="5" hidden="1">'0025'!$1:$8</definedName>
    <definedName name="Z_FDA731C6_6FB3_4A94_83F6_34E751A839F6_.wvu.PrintTitles" localSheetId="6" hidden="1">'0050'!$1:$8</definedName>
    <definedName name="Z_FDA731C6_6FB3_4A94_83F6_34E751A839F6_.wvu.PrintTitles" localSheetId="7" hidden="1">'0080'!$1:$8</definedName>
    <definedName name="Z_FDA731C6_6FB3_4A94_83F6_34E751A839F6_.wvu.PrintTitles" localSheetId="8" hidden="1">'0100'!$1:$9</definedName>
    <definedName name="Z_FDA731C6_6FB3_4A94_83F6_34E751A839F6_.wvu.PrintTitles" localSheetId="9" hidden="1">'0101'!$1:$8</definedName>
    <definedName name="Z_FDA731C6_6FB3_4A94_83F6_34E751A839F6_.wvu.PrintTitles" localSheetId="10" hidden="1">'0102'!$1:$8</definedName>
    <definedName name="Z_FDA731C6_6FB3_4A94_83F6_34E751A839F6_.wvu.PrintTitles" localSheetId="11" hidden="1">'0104'!$1:$8</definedName>
    <definedName name="Z_FDA731C6_6FB3_4A94_83F6_34E751A839F6_.wvu.PrintTitles" localSheetId="12" hidden="1">'0200'!$1:$8</definedName>
    <definedName name="Z_FDA731C6_6FB3_4A94_83F6_34E751A839F6_.wvu.PrintTitles" localSheetId="13" hidden="1">'0201'!$1:$8</definedName>
    <definedName name="Z_FDA731C6_6FB3_4A94_83F6_34E751A839F6_.wvu.PrintTitles" localSheetId="14" hidden="1">'0331'!$1:$8</definedName>
    <definedName name="Z_FDA731C6_6FB3_4A94_83F6_34E751A839F6_.wvu.PrintTitles" localSheetId="3" hidden="1">'Consolidated-Operating Exp'!$1:$8</definedName>
    <definedName name="Z_FDA731C6_6FB3_4A94_83F6_34E751A839F6_.wvu.Rows" localSheetId="1" hidden="1">'Summary 1'!#REF!,'Summary 1'!$67:$69</definedName>
  </definedNames>
  <calcPr calcId="191029"/>
  <customWorkbookViews>
    <customWorkbookView name="Priscilla Ramsaroop - Personal View" guid="{FDA731C6-6FB3-4A94-83F6-34E751A839F6}" mergeInterval="0" personalView="1" maximized="1" windowWidth="1362" windowHeight="543" tabRatio="592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3" l="1"/>
  <c r="G75" i="3" l="1"/>
  <c r="F16" i="65" l="1"/>
  <c r="F17" i="65"/>
  <c r="F18" i="65"/>
  <c r="F19" i="65"/>
  <c r="F15" i="65"/>
  <c r="F49" i="3"/>
  <c r="E49" i="3"/>
  <c r="D44" i="3"/>
  <c r="F44" i="3" s="1"/>
  <c r="D45" i="3"/>
  <c r="F45" i="3" s="1"/>
  <c r="D48" i="3"/>
  <c r="F48" i="3" s="1"/>
  <c r="G14" i="3"/>
  <c r="F18" i="3"/>
  <c r="F19" i="3"/>
  <c r="E18" i="3"/>
  <c r="E19" i="3"/>
  <c r="G12" i="3" l="1"/>
  <c r="G11" i="3"/>
  <c r="G10" i="3"/>
  <c r="H104" i="9"/>
  <c r="G93" i="9" l="1"/>
  <c r="G88" i="9"/>
  <c r="G70" i="9"/>
  <c r="G54" i="9"/>
  <c r="G79" i="9" l="1"/>
  <c r="G68" i="13" l="1"/>
  <c r="H103" i="13"/>
  <c r="G47" i="72" s="1"/>
  <c r="G48" i="72" s="1"/>
  <c r="G61" i="3" s="1"/>
  <c r="G103" i="13"/>
  <c r="G55" i="14"/>
  <c r="G68" i="10"/>
  <c r="G62" i="10"/>
  <c r="G61" i="8"/>
  <c r="G30" i="8" l="1"/>
  <c r="G34" i="7"/>
  <c r="G31" i="7"/>
  <c r="G25" i="7"/>
  <c r="G85" i="35" l="1"/>
  <c r="G55" i="35"/>
  <c r="G29" i="11"/>
  <c r="G71" i="9"/>
  <c r="G86" i="9"/>
  <c r="J34" i="72" l="1"/>
  <c r="G35" i="3"/>
  <c r="G13" i="3"/>
  <c r="F51" i="3" l="1"/>
  <c r="F39" i="3"/>
  <c r="E57" i="3"/>
  <c r="E51" i="3"/>
  <c r="E39" i="3"/>
  <c r="F33" i="35"/>
  <c r="F34" i="35"/>
  <c r="F35" i="35"/>
  <c r="F40" i="35"/>
  <c r="F41" i="35"/>
  <c r="F42" i="35"/>
  <c r="F43" i="35"/>
  <c r="F44" i="35"/>
  <c r="F45" i="35"/>
  <c r="F46" i="35"/>
  <c r="F47" i="35"/>
  <c r="F55" i="35"/>
  <c r="F56" i="35"/>
  <c r="F57" i="35"/>
  <c r="F58" i="35"/>
  <c r="F59" i="35"/>
  <c r="F60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9" i="35"/>
  <c r="F90" i="35"/>
  <c r="F91" i="35"/>
  <c r="F92" i="35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63" i="13"/>
  <c r="F28" i="12"/>
  <c r="F29" i="12"/>
  <c r="F30" i="12"/>
  <c r="F31" i="12"/>
  <c r="F32" i="12"/>
  <c r="F33" i="12"/>
  <c r="F34" i="12"/>
  <c r="F56" i="14"/>
  <c r="F57" i="14"/>
  <c r="F58" i="14"/>
  <c r="F59" i="14"/>
  <c r="F60" i="14"/>
  <c r="F66" i="11"/>
  <c r="F67" i="11"/>
  <c r="F68" i="11"/>
  <c r="F69" i="11"/>
  <c r="F70" i="11"/>
  <c r="F71" i="11"/>
  <c r="F72" i="11"/>
  <c r="F73" i="11"/>
  <c r="F56" i="62"/>
  <c r="F57" i="62"/>
  <c r="F58" i="62"/>
  <c r="F59" i="62"/>
  <c r="F60" i="62"/>
  <c r="F61" i="62"/>
  <c r="F62" i="62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62" i="8"/>
  <c r="F63" i="8"/>
  <c r="F64" i="8"/>
  <c r="F65" i="8"/>
  <c r="F66" i="8"/>
  <c r="F67" i="8"/>
  <c r="F68" i="8"/>
  <c r="F69" i="8"/>
  <c r="F70" i="8"/>
  <c r="F71" i="8"/>
  <c r="F72" i="8"/>
  <c r="F73" i="8"/>
  <c r="F55" i="7"/>
  <c r="F56" i="7"/>
  <c r="F57" i="7"/>
  <c r="F58" i="7"/>
  <c r="F59" i="7"/>
  <c r="F60" i="7"/>
  <c r="F61" i="7"/>
  <c r="F62" i="7"/>
  <c r="F63" i="7"/>
  <c r="F64" i="7"/>
  <c r="F65" i="7"/>
  <c r="F48" i="48"/>
  <c r="F49" i="48"/>
  <c r="F50" i="48"/>
  <c r="F51" i="48"/>
  <c r="F52" i="48"/>
  <c r="F25" i="48"/>
  <c r="F26" i="48"/>
  <c r="F27" i="48"/>
  <c r="F28" i="48"/>
  <c r="E189" i="65"/>
  <c r="H93" i="13"/>
  <c r="H53" i="48"/>
  <c r="H93" i="35"/>
  <c r="D181" i="65"/>
  <c r="F181" i="65" s="1"/>
  <c r="G181" i="65"/>
  <c r="C181" i="65"/>
  <c r="E181" i="65" s="1"/>
  <c r="D110" i="65"/>
  <c r="F110" i="65" s="1"/>
  <c r="G110" i="65"/>
  <c r="D119" i="65"/>
  <c r="G119" i="65"/>
  <c r="D189" i="65"/>
  <c r="F189" i="65" s="1"/>
  <c r="G189" i="65"/>
  <c r="C189" i="65"/>
  <c r="C119" i="65"/>
  <c r="D115" i="65"/>
  <c r="G115" i="65"/>
  <c r="C115" i="65"/>
  <c r="D114" i="65"/>
  <c r="F114" i="65" s="1"/>
  <c r="G114" i="65"/>
  <c r="C114" i="65"/>
  <c r="D88" i="65"/>
  <c r="F88" i="65" s="1"/>
  <c r="G88" i="65"/>
  <c r="E62" i="3"/>
  <c r="D12" i="3"/>
  <c r="F12" i="3" s="1"/>
  <c r="D11" i="3"/>
  <c r="F11" i="3" s="1"/>
  <c r="D10" i="3"/>
  <c r="F10" i="3" s="1"/>
  <c r="H35" i="12"/>
  <c r="H105" i="9"/>
  <c r="G187" i="65"/>
  <c r="G45" i="72"/>
  <c r="G51" i="72" s="1"/>
  <c r="G63" i="3" s="1"/>
  <c r="G46" i="72"/>
  <c r="G44" i="72"/>
  <c r="G40" i="72"/>
  <c r="G37" i="72"/>
  <c r="F37" i="72"/>
  <c r="G35" i="72"/>
  <c r="G36" i="72"/>
  <c r="G34" i="72"/>
  <c r="G31" i="72"/>
  <c r="G23" i="72"/>
  <c r="G24" i="72"/>
  <c r="G25" i="72"/>
  <c r="G26" i="72"/>
  <c r="G27" i="72"/>
  <c r="G28" i="72"/>
  <c r="G29" i="72"/>
  <c r="G30" i="72"/>
  <c r="G22" i="72"/>
  <c r="G18" i="72"/>
  <c r="G12" i="72"/>
  <c r="G13" i="72"/>
  <c r="G14" i="72"/>
  <c r="G15" i="72"/>
  <c r="G16" i="72"/>
  <c r="G17" i="72"/>
  <c r="G11" i="72"/>
  <c r="G62" i="3"/>
  <c r="E115" i="65" l="1"/>
  <c r="F115" i="65"/>
  <c r="E119" i="65"/>
  <c r="F119" i="65"/>
  <c r="E114" i="65"/>
  <c r="H44" i="8"/>
  <c r="H32" i="8"/>
  <c r="H27" i="7"/>
  <c r="H41" i="7"/>
  <c r="H45" i="8" l="1"/>
  <c r="D93" i="13"/>
  <c r="E93" i="13"/>
  <c r="H46" i="13" l="1"/>
  <c r="H44" i="10" l="1"/>
  <c r="H86" i="8" l="1"/>
  <c r="H53" i="8"/>
  <c r="H33" i="48" l="1"/>
  <c r="G36" i="3" l="1"/>
  <c r="D25" i="3"/>
  <c r="D22" i="3"/>
  <c r="D24" i="3"/>
  <c r="E22" i="3" l="1"/>
  <c r="F22" i="3"/>
  <c r="F24" i="3"/>
  <c r="E24" i="3"/>
  <c r="F25" i="3"/>
  <c r="E25" i="3"/>
  <c r="C21" i="73"/>
  <c r="B21" i="73"/>
  <c r="C28" i="73"/>
  <c r="F28" i="73"/>
  <c r="B28" i="73"/>
  <c r="D27" i="73"/>
  <c r="E27" i="73" s="1"/>
  <c r="D25" i="73"/>
  <c r="D26" i="73"/>
  <c r="D16" i="73"/>
  <c r="D21" i="73" s="1"/>
  <c r="F21" i="13"/>
  <c r="E17" i="13"/>
  <c r="H17" i="13"/>
  <c r="D17" i="13"/>
  <c r="E37" i="72"/>
  <c r="E31" i="72"/>
  <c r="F31" i="72"/>
  <c r="D28" i="73" l="1"/>
  <c r="H52" i="11"/>
  <c r="D196" i="65" l="1"/>
  <c r="F196" i="65" s="1"/>
  <c r="G196" i="65"/>
  <c r="D197" i="65"/>
  <c r="F197" i="65" s="1"/>
  <c r="G197" i="65"/>
  <c r="D86" i="65"/>
  <c r="F86" i="65" s="1"/>
  <c r="G86" i="65"/>
  <c r="D87" i="65"/>
  <c r="F87" i="65" s="1"/>
  <c r="G87" i="65"/>
  <c r="D89" i="65"/>
  <c r="F89" i="65" s="1"/>
  <c r="G89" i="65"/>
  <c r="D90" i="65"/>
  <c r="F90" i="65" s="1"/>
  <c r="G90" i="65"/>
  <c r="D91" i="65"/>
  <c r="F91" i="65" s="1"/>
  <c r="G91" i="65"/>
  <c r="D92" i="65"/>
  <c r="F92" i="65" s="1"/>
  <c r="G92" i="65"/>
  <c r="D93" i="65"/>
  <c r="F93" i="65" s="1"/>
  <c r="G93" i="65"/>
  <c r="D94" i="65"/>
  <c r="F94" i="65" s="1"/>
  <c r="G94" i="65"/>
  <c r="D95" i="65"/>
  <c r="F95" i="65" s="1"/>
  <c r="G95" i="65"/>
  <c r="D96" i="65"/>
  <c r="F96" i="65" s="1"/>
  <c r="G96" i="65"/>
  <c r="D97" i="65"/>
  <c r="F97" i="65" s="1"/>
  <c r="G97" i="65"/>
  <c r="D98" i="65"/>
  <c r="F98" i="65" s="1"/>
  <c r="G98" i="65"/>
  <c r="D99" i="65"/>
  <c r="F99" i="65" s="1"/>
  <c r="G99" i="65"/>
  <c r="D100" i="65"/>
  <c r="F100" i="65" s="1"/>
  <c r="G100" i="65"/>
  <c r="D101" i="65"/>
  <c r="F101" i="65" s="1"/>
  <c r="G101" i="65"/>
  <c r="D102" i="65"/>
  <c r="F102" i="65" s="1"/>
  <c r="G102" i="65"/>
  <c r="D103" i="65"/>
  <c r="F103" i="65" s="1"/>
  <c r="G103" i="65"/>
  <c r="D104" i="65"/>
  <c r="F104" i="65" s="1"/>
  <c r="G104" i="65"/>
  <c r="D105" i="65"/>
  <c r="F105" i="65" s="1"/>
  <c r="G105" i="65"/>
  <c r="D106" i="65"/>
  <c r="F106" i="65" s="1"/>
  <c r="G106" i="65"/>
  <c r="D107" i="65"/>
  <c r="F107" i="65" s="1"/>
  <c r="G107" i="65"/>
  <c r="D108" i="65"/>
  <c r="F108" i="65" s="1"/>
  <c r="G108" i="65"/>
  <c r="D109" i="65"/>
  <c r="F109" i="65" s="1"/>
  <c r="G109" i="65"/>
  <c r="D111" i="65"/>
  <c r="F111" i="65" s="1"/>
  <c r="G111" i="65"/>
  <c r="D112" i="65"/>
  <c r="F112" i="65" s="1"/>
  <c r="G112" i="65"/>
  <c r="D113" i="65"/>
  <c r="F113" i="65" s="1"/>
  <c r="G113" i="65"/>
  <c r="D116" i="65"/>
  <c r="F116" i="65" s="1"/>
  <c r="G116" i="65"/>
  <c r="D117" i="65"/>
  <c r="F117" i="65" s="1"/>
  <c r="G117" i="65"/>
  <c r="D118" i="65"/>
  <c r="F118" i="65" s="1"/>
  <c r="G118" i="65"/>
  <c r="D120" i="65"/>
  <c r="F120" i="65" s="1"/>
  <c r="G120" i="65"/>
  <c r="D121" i="65"/>
  <c r="F121" i="65" s="1"/>
  <c r="G121" i="65"/>
  <c r="D122" i="65"/>
  <c r="F122" i="65" s="1"/>
  <c r="G122" i="65"/>
  <c r="D123" i="65"/>
  <c r="F123" i="65" s="1"/>
  <c r="G123" i="65"/>
  <c r="D124" i="65"/>
  <c r="F124" i="65" s="1"/>
  <c r="G124" i="65"/>
  <c r="D125" i="65"/>
  <c r="F125" i="65" s="1"/>
  <c r="G125" i="65"/>
  <c r="D126" i="65"/>
  <c r="F126" i="65" s="1"/>
  <c r="G126" i="65"/>
  <c r="D127" i="65"/>
  <c r="F127" i="65" s="1"/>
  <c r="G127" i="65"/>
  <c r="D128" i="65"/>
  <c r="F128" i="65" s="1"/>
  <c r="G128" i="65"/>
  <c r="D129" i="65"/>
  <c r="F129" i="65" s="1"/>
  <c r="G129" i="65"/>
  <c r="D130" i="65"/>
  <c r="F130" i="65" s="1"/>
  <c r="G130" i="65"/>
  <c r="D131" i="65"/>
  <c r="F131" i="65" s="1"/>
  <c r="G131" i="65"/>
  <c r="D132" i="65"/>
  <c r="F132" i="65" s="1"/>
  <c r="G132" i="65"/>
  <c r="D133" i="65"/>
  <c r="F133" i="65" s="1"/>
  <c r="G133" i="65"/>
  <c r="D134" i="65"/>
  <c r="F134" i="65" s="1"/>
  <c r="G134" i="65"/>
  <c r="D135" i="65"/>
  <c r="F135" i="65" s="1"/>
  <c r="G135" i="65"/>
  <c r="D136" i="65"/>
  <c r="F136" i="65" s="1"/>
  <c r="G136" i="65"/>
  <c r="D137" i="65"/>
  <c r="F137" i="65" s="1"/>
  <c r="G137" i="65"/>
  <c r="D138" i="65"/>
  <c r="F138" i="65" s="1"/>
  <c r="G138" i="65"/>
  <c r="D139" i="65"/>
  <c r="F139" i="65" s="1"/>
  <c r="G139" i="65"/>
  <c r="D140" i="65"/>
  <c r="F140" i="65" s="1"/>
  <c r="G140" i="65"/>
  <c r="D141" i="65"/>
  <c r="F141" i="65" s="1"/>
  <c r="G141" i="65"/>
  <c r="D142" i="65"/>
  <c r="F142" i="65" s="1"/>
  <c r="G142" i="65"/>
  <c r="D143" i="65"/>
  <c r="F143" i="65" s="1"/>
  <c r="G143" i="65"/>
  <c r="D144" i="65"/>
  <c r="F144" i="65" s="1"/>
  <c r="G144" i="65"/>
  <c r="D145" i="65"/>
  <c r="F145" i="65" s="1"/>
  <c r="G145" i="65"/>
  <c r="D146" i="65"/>
  <c r="F146" i="65" s="1"/>
  <c r="G146" i="65"/>
  <c r="D147" i="65"/>
  <c r="F147" i="65" s="1"/>
  <c r="G147" i="65"/>
  <c r="D148" i="65"/>
  <c r="F148" i="65" s="1"/>
  <c r="G148" i="65"/>
  <c r="D149" i="65"/>
  <c r="F149" i="65" s="1"/>
  <c r="G149" i="65"/>
  <c r="D150" i="65"/>
  <c r="F150" i="65" s="1"/>
  <c r="G150" i="65"/>
  <c r="D151" i="65"/>
  <c r="F151" i="65" s="1"/>
  <c r="G151" i="65"/>
  <c r="D152" i="65"/>
  <c r="F152" i="65" s="1"/>
  <c r="G152" i="65"/>
  <c r="D153" i="65"/>
  <c r="F153" i="65" s="1"/>
  <c r="G153" i="65"/>
  <c r="D154" i="65"/>
  <c r="F154" i="65" s="1"/>
  <c r="G154" i="65"/>
  <c r="D155" i="65"/>
  <c r="F155" i="65" s="1"/>
  <c r="G155" i="65"/>
  <c r="D156" i="65"/>
  <c r="F156" i="65" s="1"/>
  <c r="G156" i="65"/>
  <c r="D157" i="65"/>
  <c r="F157" i="65" s="1"/>
  <c r="G157" i="65"/>
  <c r="D158" i="65"/>
  <c r="F158" i="65" s="1"/>
  <c r="G158" i="65"/>
  <c r="D159" i="65"/>
  <c r="F159" i="65" s="1"/>
  <c r="G159" i="65"/>
  <c r="D160" i="65"/>
  <c r="F160" i="65" s="1"/>
  <c r="G160" i="65"/>
  <c r="D161" i="65"/>
  <c r="F161" i="65" s="1"/>
  <c r="G161" i="65"/>
  <c r="D162" i="65"/>
  <c r="F162" i="65" s="1"/>
  <c r="G162" i="65"/>
  <c r="D163" i="65"/>
  <c r="F163" i="65" s="1"/>
  <c r="G163" i="65"/>
  <c r="D164" i="65"/>
  <c r="F164" i="65" s="1"/>
  <c r="G164" i="65"/>
  <c r="D165" i="65"/>
  <c r="F165" i="65" s="1"/>
  <c r="G165" i="65"/>
  <c r="D166" i="65"/>
  <c r="F166" i="65" s="1"/>
  <c r="G166" i="65"/>
  <c r="D167" i="65"/>
  <c r="F167" i="65" s="1"/>
  <c r="G167" i="65"/>
  <c r="D168" i="65"/>
  <c r="F168" i="65" s="1"/>
  <c r="G168" i="65"/>
  <c r="D169" i="65"/>
  <c r="F169" i="65" s="1"/>
  <c r="G169" i="65"/>
  <c r="D170" i="65"/>
  <c r="F170" i="65" s="1"/>
  <c r="G170" i="65"/>
  <c r="D171" i="65"/>
  <c r="F171" i="65" s="1"/>
  <c r="G171" i="65"/>
  <c r="D172" i="65"/>
  <c r="F172" i="65" s="1"/>
  <c r="G172" i="65"/>
  <c r="D173" i="65"/>
  <c r="F173" i="65" s="1"/>
  <c r="G173" i="65"/>
  <c r="D174" i="65"/>
  <c r="F174" i="65" s="1"/>
  <c r="G174" i="65"/>
  <c r="D175" i="65"/>
  <c r="F175" i="65" s="1"/>
  <c r="G175" i="65"/>
  <c r="D176" i="65"/>
  <c r="F176" i="65" s="1"/>
  <c r="G176" i="65"/>
  <c r="D177" i="65"/>
  <c r="F177" i="65" s="1"/>
  <c r="G177" i="65"/>
  <c r="D178" i="65"/>
  <c r="F178" i="65" s="1"/>
  <c r="G178" i="65"/>
  <c r="D179" i="65"/>
  <c r="F179" i="65" s="1"/>
  <c r="G179" i="65"/>
  <c r="D180" i="65"/>
  <c r="F180" i="65" s="1"/>
  <c r="G180" i="65"/>
  <c r="D182" i="65"/>
  <c r="F182" i="65" s="1"/>
  <c r="G182" i="65"/>
  <c r="D183" i="65"/>
  <c r="F183" i="65" s="1"/>
  <c r="G183" i="65"/>
  <c r="D184" i="65"/>
  <c r="F184" i="65" s="1"/>
  <c r="G184" i="65"/>
  <c r="D185" i="65"/>
  <c r="F185" i="65" s="1"/>
  <c r="G185" i="65"/>
  <c r="D186" i="65"/>
  <c r="F186" i="65" s="1"/>
  <c r="G186" i="65"/>
  <c r="D187" i="65"/>
  <c r="F187" i="65" s="1"/>
  <c r="D188" i="65"/>
  <c r="F188" i="65" s="1"/>
  <c r="G188" i="65"/>
  <c r="G79" i="65"/>
  <c r="D74" i="65"/>
  <c r="G74" i="65"/>
  <c r="D53" i="65"/>
  <c r="F53" i="65" s="1"/>
  <c r="D54" i="65"/>
  <c r="F54" i="65" s="1"/>
  <c r="D55" i="65"/>
  <c r="F55" i="65" s="1"/>
  <c r="G55" i="65"/>
  <c r="D56" i="65"/>
  <c r="F56" i="65" s="1"/>
  <c r="G56" i="65"/>
  <c r="D57" i="65"/>
  <c r="F57" i="65" s="1"/>
  <c r="G57" i="65"/>
  <c r="D58" i="65"/>
  <c r="F58" i="65" s="1"/>
  <c r="G58" i="65"/>
  <c r="D59" i="65"/>
  <c r="F59" i="65" s="1"/>
  <c r="G59" i="65"/>
  <c r="D60" i="65"/>
  <c r="F60" i="65" s="1"/>
  <c r="E60" i="65"/>
  <c r="G60" i="65"/>
  <c r="D61" i="65"/>
  <c r="F61" i="65" s="1"/>
  <c r="G61" i="65"/>
  <c r="D62" i="65"/>
  <c r="F62" i="65" s="1"/>
  <c r="G62" i="65"/>
  <c r="D63" i="65"/>
  <c r="F63" i="65" s="1"/>
  <c r="G63" i="65"/>
  <c r="D64" i="65"/>
  <c r="F64" i="65" s="1"/>
  <c r="G64" i="65"/>
  <c r="D65" i="65"/>
  <c r="F65" i="65" s="1"/>
  <c r="G65" i="65"/>
  <c r="D66" i="65"/>
  <c r="F66" i="65" s="1"/>
  <c r="G66" i="65"/>
  <c r="D67" i="65"/>
  <c r="F67" i="65" s="1"/>
  <c r="G67" i="65"/>
  <c r="D68" i="65"/>
  <c r="F68" i="65" s="1"/>
  <c r="G68" i="65"/>
  <c r="D48" i="65"/>
  <c r="F48" i="65" s="1"/>
  <c r="G48" i="65"/>
  <c r="D33" i="65"/>
  <c r="F33" i="65" s="1"/>
  <c r="G33" i="65"/>
  <c r="D34" i="65"/>
  <c r="F34" i="65" s="1"/>
  <c r="G34" i="65"/>
  <c r="D35" i="65"/>
  <c r="F35" i="65" s="1"/>
  <c r="G35" i="65"/>
  <c r="D36" i="65"/>
  <c r="F36" i="65" s="1"/>
  <c r="G36" i="65"/>
  <c r="D37" i="65"/>
  <c r="F37" i="65" s="1"/>
  <c r="G37" i="65"/>
  <c r="D38" i="65"/>
  <c r="F38" i="65" s="1"/>
  <c r="G38" i="65"/>
  <c r="D39" i="65"/>
  <c r="F39" i="65" s="1"/>
  <c r="G39" i="65"/>
  <c r="D40" i="65"/>
  <c r="F40" i="65" s="1"/>
  <c r="G40" i="65"/>
  <c r="D41" i="65"/>
  <c r="F41" i="65" s="1"/>
  <c r="G41" i="65"/>
  <c r="D42" i="65"/>
  <c r="F42" i="65" s="1"/>
  <c r="G42" i="65"/>
  <c r="D43" i="65"/>
  <c r="F43" i="65" s="1"/>
  <c r="G43" i="65"/>
  <c r="D44" i="65"/>
  <c r="F44" i="65" s="1"/>
  <c r="G44" i="65"/>
  <c r="D25" i="65"/>
  <c r="F25" i="65" s="1"/>
  <c r="G25" i="65"/>
  <c r="D26" i="65"/>
  <c r="F26" i="65" s="1"/>
  <c r="G26" i="65"/>
  <c r="D27" i="65"/>
  <c r="F27" i="65" s="1"/>
  <c r="G27" i="65"/>
  <c r="D28" i="65"/>
  <c r="F28" i="65" s="1"/>
  <c r="G28" i="65"/>
  <c r="D15" i="65"/>
  <c r="E15" i="65"/>
  <c r="G15" i="65"/>
  <c r="D16" i="65"/>
  <c r="E16" i="65"/>
  <c r="G16" i="65"/>
  <c r="D17" i="65"/>
  <c r="E17" i="65"/>
  <c r="G17" i="65"/>
  <c r="D18" i="65"/>
  <c r="E18" i="65"/>
  <c r="G18" i="65"/>
  <c r="D19" i="65"/>
  <c r="E19" i="65"/>
  <c r="G19" i="65"/>
  <c r="D13" i="3"/>
  <c r="F13" i="3" s="1"/>
  <c r="D14" i="3"/>
  <c r="F14" i="3" s="1"/>
  <c r="D15" i="3"/>
  <c r="F15" i="3" s="1"/>
  <c r="D16" i="3"/>
  <c r="F16" i="3" s="1"/>
  <c r="D17" i="3"/>
  <c r="F17" i="3" s="1"/>
  <c r="D20" i="3"/>
  <c r="F20" i="3" s="1"/>
  <c r="D21" i="3"/>
  <c r="F21" i="3" s="1"/>
  <c r="D23" i="3"/>
  <c r="F23" i="3" s="1"/>
  <c r="D26" i="3"/>
  <c r="F26" i="3" s="1"/>
  <c r="D27" i="3"/>
  <c r="F27" i="3" s="1"/>
  <c r="D28" i="3"/>
  <c r="F28" i="3" s="1"/>
  <c r="D29" i="3"/>
  <c r="F29" i="3" s="1"/>
  <c r="D30" i="3"/>
  <c r="F30" i="3" s="1"/>
  <c r="D31" i="3"/>
  <c r="F31" i="3" s="1"/>
  <c r="D32" i="3"/>
  <c r="F32" i="3" s="1"/>
  <c r="D33" i="3"/>
  <c r="F33" i="3" s="1"/>
  <c r="D34" i="3"/>
  <c r="F34" i="3" s="1"/>
  <c r="D35" i="3"/>
  <c r="F35" i="3" s="1"/>
  <c r="D36" i="3"/>
  <c r="F36" i="3" s="1"/>
  <c r="D37" i="3"/>
  <c r="F37" i="3" s="1"/>
  <c r="D38" i="3"/>
  <c r="F38" i="3" s="1"/>
  <c r="D61" i="3"/>
  <c r="D60" i="3"/>
  <c r="G45" i="3"/>
  <c r="G47" i="3"/>
  <c r="G48" i="3"/>
  <c r="G15" i="3"/>
  <c r="G16" i="3"/>
  <c r="G17" i="3"/>
  <c r="G20" i="3"/>
  <c r="G21" i="3"/>
  <c r="G23" i="3"/>
  <c r="G26" i="3"/>
  <c r="G27" i="3"/>
  <c r="G28" i="3"/>
  <c r="G29" i="3"/>
  <c r="G30" i="3"/>
  <c r="G31" i="3"/>
  <c r="G32" i="3"/>
  <c r="G33" i="3"/>
  <c r="G34" i="3"/>
  <c r="G37" i="3"/>
  <c r="G38" i="3"/>
  <c r="E40" i="72"/>
  <c r="E51" i="72" s="1"/>
  <c r="C31" i="73"/>
  <c r="E26" i="73"/>
  <c r="E25" i="73"/>
  <c r="E24" i="73"/>
  <c r="D31" i="73"/>
  <c r="E11" i="73"/>
  <c r="E12" i="73"/>
  <c r="E13" i="73"/>
  <c r="E14" i="73"/>
  <c r="E15" i="73"/>
  <c r="E16" i="73"/>
  <c r="E17" i="73"/>
  <c r="E18" i="73"/>
  <c r="E19" i="73"/>
  <c r="E20" i="73"/>
  <c r="E10" i="73"/>
  <c r="H37" i="72"/>
  <c r="I37" i="72"/>
  <c r="I31" i="72"/>
  <c r="D31" i="72"/>
  <c r="F18" i="72"/>
  <c r="I18" i="72"/>
  <c r="D18" i="72"/>
  <c r="F48" i="72"/>
  <c r="G13" i="13"/>
  <c r="G12" i="12"/>
  <c r="A3" i="48"/>
  <c r="D190" i="65" l="1"/>
  <c r="G190" i="65"/>
  <c r="G40" i="3"/>
  <c r="E21" i="73"/>
  <c r="E28" i="73"/>
  <c r="E31" i="73" s="1"/>
  <c r="F40" i="72"/>
  <c r="F51" i="72" l="1"/>
  <c r="G60" i="3"/>
  <c r="G25" i="48"/>
  <c r="G26" i="48"/>
  <c r="G27" i="48"/>
  <c r="G28" i="48"/>
  <c r="H103" i="35"/>
  <c r="H69" i="35"/>
  <c r="G56" i="3" s="1"/>
  <c r="H63" i="35"/>
  <c r="H48" i="35"/>
  <c r="H36" i="35"/>
  <c r="H23" i="35"/>
  <c r="H17" i="35"/>
  <c r="H54" i="13"/>
  <c r="H44" i="13"/>
  <c r="H45" i="13" s="1"/>
  <c r="H32" i="13"/>
  <c r="H23" i="13"/>
  <c r="H56" i="12"/>
  <c r="H24" i="12"/>
  <c r="H15" i="12"/>
  <c r="H17" i="12" s="1"/>
  <c r="H61" i="14"/>
  <c r="H37" i="14"/>
  <c r="H25" i="14"/>
  <c r="H14" i="14"/>
  <c r="H16" i="14" s="1"/>
  <c r="H74" i="11"/>
  <c r="H44" i="11"/>
  <c r="H32" i="11"/>
  <c r="H21" i="11"/>
  <c r="H13" i="11"/>
  <c r="H63" i="62"/>
  <c r="H41" i="62"/>
  <c r="H29" i="62"/>
  <c r="H14" i="62"/>
  <c r="H21" i="62" s="1"/>
  <c r="H75" i="10"/>
  <c r="H42" i="10"/>
  <c r="H30" i="10"/>
  <c r="H20" i="10"/>
  <c r="H15" i="10"/>
  <c r="H122" i="9"/>
  <c r="H118" i="9"/>
  <c r="G198" i="65" s="1"/>
  <c r="H59" i="9"/>
  <c r="H46" i="9"/>
  <c r="H32" i="9"/>
  <c r="H22" i="9"/>
  <c r="H15" i="9"/>
  <c r="H88" i="8"/>
  <c r="H75" i="8"/>
  <c r="H23" i="8"/>
  <c r="H17" i="8"/>
  <c r="H11" i="8"/>
  <c r="F15" i="7"/>
  <c r="F14" i="7"/>
  <c r="H29" i="48"/>
  <c r="G44" i="3" s="1"/>
  <c r="H15" i="48"/>
  <c r="H18" i="48" s="1"/>
  <c r="H66" i="7"/>
  <c r="H47" i="7"/>
  <c r="G54" i="65" s="1"/>
  <c r="H46" i="7"/>
  <c r="G53" i="65" s="1"/>
  <c r="H45" i="7"/>
  <c r="H44" i="7"/>
  <c r="H16" i="7"/>
  <c r="H19" i="7" s="1"/>
  <c r="H49" i="35" l="1"/>
  <c r="H38" i="14"/>
  <c r="G54" i="3"/>
  <c r="H47" i="9"/>
  <c r="G55" i="3"/>
  <c r="G50" i="3"/>
  <c r="G43" i="3"/>
  <c r="H48" i="7"/>
  <c r="G46" i="3" s="1"/>
  <c r="H56" i="48"/>
  <c r="H59" i="48" s="1"/>
  <c r="H70" i="48" s="1"/>
  <c r="H72" i="48" s="1"/>
  <c r="H95" i="13"/>
  <c r="H25" i="13"/>
  <c r="H59" i="12"/>
  <c r="H62" i="12" s="1"/>
  <c r="H72" i="12" s="1"/>
  <c r="H74" i="12" s="1"/>
  <c r="H63" i="14"/>
  <c r="H66" i="14" s="1"/>
  <c r="H79" i="14" s="1"/>
  <c r="H81" i="14" s="1"/>
  <c r="H76" i="11"/>
  <c r="H24" i="11"/>
  <c r="H27" i="35"/>
  <c r="H95" i="35"/>
  <c r="H66" i="62"/>
  <c r="H69" i="62" s="1"/>
  <c r="H83" i="62" s="1"/>
  <c r="H22" i="10"/>
  <c r="H78" i="10"/>
  <c r="H25" i="9"/>
  <c r="H107" i="9"/>
  <c r="H79" i="8"/>
  <c r="H25" i="8"/>
  <c r="H124" i="9" l="1"/>
  <c r="H127" i="9" s="1"/>
  <c r="H79" i="11"/>
  <c r="H87" i="11" s="1"/>
  <c r="H90" i="11" s="1"/>
  <c r="H81" i="10"/>
  <c r="H95" i="10" s="1"/>
  <c r="H68" i="7"/>
  <c r="H71" i="7" s="1"/>
  <c r="H79" i="7" s="1"/>
  <c r="H82" i="7" s="1"/>
  <c r="H98" i="35"/>
  <c r="H98" i="13"/>
  <c r="H82" i="8"/>
  <c r="H96" i="8" s="1"/>
  <c r="H99" i="8" s="1"/>
  <c r="H110" i="9"/>
  <c r="H106" i="35" l="1"/>
  <c r="H110" i="35" s="1"/>
  <c r="H106" i="13"/>
  <c r="H110" i="13" s="1"/>
  <c r="E88" i="35"/>
  <c r="G20" i="35"/>
  <c r="F50" i="13"/>
  <c r="F46" i="13"/>
  <c r="D47" i="3" l="1"/>
  <c r="F47" i="3" s="1"/>
  <c r="G88" i="35"/>
  <c r="F88" i="35"/>
  <c r="D79" i="65"/>
  <c r="F79" i="65" s="1"/>
  <c r="H11" i="72"/>
  <c r="H18" i="72" s="1"/>
  <c r="J37" i="72" l="1"/>
  <c r="J23" i="72"/>
  <c r="J24" i="72"/>
  <c r="J25" i="72"/>
  <c r="J26" i="72"/>
  <c r="J27" i="72"/>
  <c r="J28" i="72"/>
  <c r="J29" i="72"/>
  <c r="J30" i="72"/>
  <c r="J22" i="72"/>
  <c r="J12" i="72"/>
  <c r="J13" i="72"/>
  <c r="J14" i="72"/>
  <c r="J15" i="72"/>
  <c r="J16" i="72"/>
  <c r="J17" i="72"/>
  <c r="J11" i="72"/>
  <c r="J18" i="72" l="1"/>
  <c r="J31" i="72"/>
  <c r="E17" i="35"/>
  <c r="H23" i="72" l="1"/>
  <c r="H31" i="72" s="1"/>
  <c r="J44" i="72"/>
  <c r="F121" i="9" l="1"/>
  <c r="F114" i="9"/>
  <c r="E21" i="11" l="1"/>
  <c r="G17" i="11"/>
  <c r="G18" i="11"/>
  <c r="G19" i="11"/>
  <c r="G20" i="11"/>
  <c r="F17" i="11"/>
  <c r="F18" i="11"/>
  <c r="F19" i="11"/>
  <c r="H48" i="72" l="1"/>
  <c r="C137" i="65"/>
  <c r="E137" i="65" s="1"/>
  <c r="C91" i="65"/>
  <c r="E91" i="65" s="1"/>
  <c r="G73" i="35"/>
  <c r="G74" i="35"/>
  <c r="G75" i="35"/>
  <c r="G76" i="35"/>
  <c r="G77" i="35"/>
  <c r="G78" i="35"/>
  <c r="G79" i="35"/>
  <c r="G80" i="35"/>
  <c r="G81" i="35"/>
  <c r="G82" i="35"/>
  <c r="G83" i="35"/>
  <c r="G84" i="35"/>
  <c r="G86" i="35"/>
  <c r="G87" i="35"/>
  <c r="G89" i="35"/>
  <c r="G90" i="35"/>
  <c r="G91" i="35"/>
  <c r="G92" i="35"/>
  <c r="E79" i="65"/>
  <c r="E64" i="65"/>
  <c r="E65" i="65"/>
  <c r="E66" i="65"/>
  <c r="E67" i="65"/>
  <c r="E68" i="65"/>
  <c r="F61" i="35"/>
  <c r="F62" i="35"/>
  <c r="G56" i="35"/>
  <c r="G57" i="35"/>
  <c r="G58" i="35"/>
  <c r="G59" i="35"/>
  <c r="G60" i="35"/>
  <c r="G61" i="35"/>
  <c r="G62" i="35"/>
  <c r="G40" i="35"/>
  <c r="G41" i="35"/>
  <c r="G42" i="35"/>
  <c r="G43" i="35"/>
  <c r="G44" i="35"/>
  <c r="G45" i="35"/>
  <c r="G46" i="35"/>
  <c r="G47" i="35"/>
  <c r="G33" i="35"/>
  <c r="G34" i="35"/>
  <c r="G35" i="35"/>
  <c r="G12" i="35"/>
  <c r="G13" i="35"/>
  <c r="G14" i="35"/>
  <c r="G15" i="35"/>
  <c r="G16" i="35"/>
  <c r="F12" i="35"/>
  <c r="F13" i="35"/>
  <c r="F14" i="35"/>
  <c r="F15" i="35"/>
  <c r="F16" i="35"/>
  <c r="G65" i="13"/>
  <c r="G66" i="13"/>
  <c r="G67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36" i="13"/>
  <c r="G37" i="13"/>
  <c r="G38" i="13"/>
  <c r="G39" i="13"/>
  <c r="G40" i="13"/>
  <c r="G41" i="13"/>
  <c r="G42" i="13"/>
  <c r="G43" i="13"/>
  <c r="F36" i="13"/>
  <c r="F37" i="13"/>
  <c r="F38" i="13"/>
  <c r="F39" i="13"/>
  <c r="F40" i="13"/>
  <c r="F41" i="13"/>
  <c r="F42" i="13"/>
  <c r="F43" i="13"/>
  <c r="F55" i="14"/>
  <c r="F29" i="14"/>
  <c r="F30" i="14"/>
  <c r="F31" i="14"/>
  <c r="F32" i="14"/>
  <c r="F33" i="14"/>
  <c r="F34" i="14"/>
  <c r="F35" i="14"/>
  <c r="F36" i="14"/>
  <c r="G29" i="14"/>
  <c r="G30" i="14"/>
  <c r="G31" i="14"/>
  <c r="G32" i="14"/>
  <c r="G33" i="14"/>
  <c r="G34" i="14"/>
  <c r="G35" i="14"/>
  <c r="G36" i="14"/>
  <c r="F22" i="14"/>
  <c r="F23" i="14"/>
  <c r="E27" i="65" s="1"/>
  <c r="F24" i="14"/>
  <c r="G22" i="14"/>
  <c r="G23" i="14"/>
  <c r="G24" i="14"/>
  <c r="F36" i="11"/>
  <c r="F37" i="11"/>
  <c r="F38" i="11"/>
  <c r="F39" i="11"/>
  <c r="F40" i="11"/>
  <c r="F41" i="11"/>
  <c r="F42" i="11"/>
  <c r="F43" i="11"/>
  <c r="F30" i="11"/>
  <c r="E26" i="65" s="1"/>
  <c r="F31" i="11"/>
  <c r="G30" i="11"/>
  <c r="G31" i="11"/>
  <c r="G36" i="11"/>
  <c r="G37" i="11"/>
  <c r="G38" i="11"/>
  <c r="G39" i="11"/>
  <c r="G40" i="11"/>
  <c r="G41" i="11"/>
  <c r="G42" i="11"/>
  <c r="G43" i="11"/>
  <c r="G66" i="11"/>
  <c r="G67" i="11"/>
  <c r="G68" i="11"/>
  <c r="G69" i="11"/>
  <c r="G70" i="11"/>
  <c r="G71" i="11"/>
  <c r="G72" i="11"/>
  <c r="G73" i="11"/>
  <c r="F16" i="11"/>
  <c r="F55" i="62"/>
  <c r="G33" i="62"/>
  <c r="G34" i="62"/>
  <c r="G35" i="62"/>
  <c r="G36" i="62"/>
  <c r="G37" i="62"/>
  <c r="G38" i="62"/>
  <c r="G39" i="62"/>
  <c r="G40" i="62"/>
  <c r="G60" i="10"/>
  <c r="G61" i="10"/>
  <c r="G63" i="10"/>
  <c r="G64" i="10"/>
  <c r="G65" i="10"/>
  <c r="G66" i="10"/>
  <c r="G67" i="10"/>
  <c r="G69" i="10"/>
  <c r="G70" i="10"/>
  <c r="G71" i="10"/>
  <c r="G72" i="10"/>
  <c r="G73" i="10"/>
  <c r="G74" i="10"/>
  <c r="F34" i="10"/>
  <c r="F35" i="10"/>
  <c r="F36" i="10"/>
  <c r="F37" i="10"/>
  <c r="F38" i="10"/>
  <c r="F39" i="10"/>
  <c r="F40" i="10"/>
  <c r="F41" i="10"/>
  <c r="G29" i="10"/>
  <c r="G34" i="10"/>
  <c r="G35" i="10"/>
  <c r="G36" i="10"/>
  <c r="G37" i="10"/>
  <c r="G38" i="10"/>
  <c r="G39" i="10"/>
  <c r="G40" i="10"/>
  <c r="G41" i="10"/>
  <c r="E105" i="9"/>
  <c r="G72" i="9"/>
  <c r="G73" i="9"/>
  <c r="G74" i="9"/>
  <c r="G75" i="9"/>
  <c r="G76" i="9"/>
  <c r="G77" i="9"/>
  <c r="G78" i="9"/>
  <c r="G80" i="9"/>
  <c r="G81" i="9"/>
  <c r="G82" i="9"/>
  <c r="G83" i="9"/>
  <c r="G84" i="9"/>
  <c r="G85" i="9"/>
  <c r="G87" i="9"/>
  <c r="G89" i="9"/>
  <c r="G90" i="9"/>
  <c r="G91" i="9"/>
  <c r="G92" i="9"/>
  <c r="G94" i="9"/>
  <c r="G95" i="9"/>
  <c r="G96" i="9"/>
  <c r="G97" i="9"/>
  <c r="G98" i="9"/>
  <c r="G99" i="9"/>
  <c r="G100" i="9"/>
  <c r="G101" i="9"/>
  <c r="G102" i="9"/>
  <c r="G103" i="9"/>
  <c r="G104" i="9"/>
  <c r="F52" i="9"/>
  <c r="F54" i="9"/>
  <c r="F55" i="9"/>
  <c r="E56" i="65" s="1"/>
  <c r="F56" i="9"/>
  <c r="E57" i="65" s="1"/>
  <c r="F57" i="9"/>
  <c r="E58" i="65" s="1"/>
  <c r="F58" i="9"/>
  <c r="E59" i="65" s="1"/>
  <c r="G55" i="9"/>
  <c r="G56" i="9"/>
  <c r="G57" i="9"/>
  <c r="G58" i="9"/>
  <c r="F53" i="9"/>
  <c r="G36" i="9"/>
  <c r="G37" i="9"/>
  <c r="G38" i="9"/>
  <c r="G39" i="9"/>
  <c r="G40" i="9"/>
  <c r="G41" i="9"/>
  <c r="G42" i="9"/>
  <c r="G43" i="9"/>
  <c r="G44" i="9"/>
  <c r="G45" i="9"/>
  <c r="F36" i="9"/>
  <c r="F37" i="9"/>
  <c r="F38" i="9"/>
  <c r="F39" i="9"/>
  <c r="F40" i="9"/>
  <c r="F41" i="9"/>
  <c r="F42" i="9"/>
  <c r="F43" i="9"/>
  <c r="F44" i="9"/>
  <c r="E42" i="65" s="1"/>
  <c r="F45" i="9"/>
  <c r="E43" i="65" s="1"/>
  <c r="G31" i="9"/>
  <c r="F31" i="9"/>
  <c r="G13" i="9"/>
  <c r="F13" i="9"/>
  <c r="F14" i="9"/>
  <c r="F59" i="9" l="1"/>
  <c r="F36" i="8"/>
  <c r="F37" i="8"/>
  <c r="F38" i="8"/>
  <c r="F39" i="8"/>
  <c r="F40" i="8"/>
  <c r="F41" i="8"/>
  <c r="F42" i="8"/>
  <c r="F43" i="8"/>
  <c r="F74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36" i="8"/>
  <c r="G37" i="8"/>
  <c r="G38" i="8"/>
  <c r="G39" i="8"/>
  <c r="G40" i="8"/>
  <c r="G41" i="8"/>
  <c r="G42" i="8"/>
  <c r="G43" i="8"/>
  <c r="E44" i="8"/>
  <c r="E32" i="8"/>
  <c r="E75" i="8"/>
  <c r="F52" i="8"/>
  <c r="G14" i="8" l="1"/>
  <c r="G15" i="8"/>
  <c r="F15" i="8"/>
  <c r="F54" i="7"/>
  <c r="J46" i="72" l="1"/>
  <c r="F10" i="73"/>
  <c r="G67" i="35"/>
  <c r="F101" i="35"/>
  <c r="F72" i="35"/>
  <c r="F67" i="35"/>
  <c r="E74" i="65" s="1"/>
  <c r="F54" i="35"/>
  <c r="E63" i="65" s="1"/>
  <c r="F50" i="35"/>
  <c r="F39" i="35"/>
  <c r="F32" i="35"/>
  <c r="F20" i="35"/>
  <c r="F11" i="35"/>
  <c r="F64" i="13"/>
  <c r="F93" i="13" s="1"/>
  <c r="G46" i="13"/>
  <c r="F35" i="13"/>
  <c r="F30" i="13"/>
  <c r="F13" i="13"/>
  <c r="F12" i="13"/>
  <c r="F55" i="12"/>
  <c r="F54" i="12"/>
  <c r="F53" i="12"/>
  <c r="F52" i="12"/>
  <c r="F27" i="12"/>
  <c r="F22" i="12"/>
  <c r="F12" i="12"/>
  <c r="F28" i="14"/>
  <c r="F21" i="14"/>
  <c r="F12" i="14"/>
  <c r="F65" i="11"/>
  <c r="F35" i="11"/>
  <c r="F29" i="11"/>
  <c r="F12" i="11"/>
  <c r="F11" i="11"/>
  <c r="F40" i="62"/>
  <c r="F39" i="62"/>
  <c r="F38" i="62"/>
  <c r="F37" i="62"/>
  <c r="F36" i="62"/>
  <c r="F35" i="62"/>
  <c r="F34" i="62"/>
  <c r="F33" i="62"/>
  <c r="F32" i="62"/>
  <c r="F27" i="62"/>
  <c r="F59" i="10"/>
  <c r="F44" i="10"/>
  <c r="F33" i="10"/>
  <c r="F29" i="10"/>
  <c r="F28" i="10"/>
  <c r="F14" i="10"/>
  <c r="G14" i="10"/>
  <c r="F19" i="10"/>
  <c r="F70" i="9"/>
  <c r="F48" i="9"/>
  <c r="F35" i="9"/>
  <c r="F30" i="9"/>
  <c r="F20" i="9"/>
  <c r="F19" i="9"/>
  <c r="F12" i="9"/>
  <c r="F86" i="8"/>
  <c r="F61" i="8"/>
  <c r="F47" i="8"/>
  <c r="G35" i="8"/>
  <c r="F35" i="8"/>
  <c r="F31" i="8"/>
  <c r="F30" i="8"/>
  <c r="F21" i="8"/>
  <c r="F10" i="8"/>
  <c r="F14" i="8"/>
  <c r="F43" i="7"/>
  <c r="F32" i="7"/>
  <c r="E34" i="65" s="1"/>
  <c r="F33" i="7"/>
  <c r="F34" i="7"/>
  <c r="E36" i="65" s="1"/>
  <c r="F35" i="7"/>
  <c r="F36" i="7"/>
  <c r="E38" i="65" s="1"/>
  <c r="F37" i="7"/>
  <c r="F38" i="7"/>
  <c r="E40" i="65" s="1"/>
  <c r="F39" i="7"/>
  <c r="F40" i="7"/>
  <c r="E44" i="65" s="1"/>
  <c r="F31" i="7"/>
  <c r="F26" i="7"/>
  <c r="F25" i="7"/>
  <c r="F33" i="48"/>
  <c r="F17" i="13" l="1"/>
  <c r="E39" i="65"/>
  <c r="E35" i="65"/>
  <c r="E41" i="65"/>
  <c r="E37" i="65"/>
  <c r="E33" i="65"/>
  <c r="E25" i="65"/>
  <c r="H40" i="72"/>
  <c r="H51" i="72" s="1"/>
  <c r="F16" i="73"/>
  <c r="F24" i="48"/>
  <c r="F12" i="48"/>
  <c r="D74" i="11" l="1"/>
  <c r="E74" i="11"/>
  <c r="D32" i="11"/>
  <c r="E32" i="11"/>
  <c r="D75" i="10"/>
  <c r="E75" i="10"/>
  <c r="D105" i="9"/>
  <c r="D122" i="9"/>
  <c r="E122" i="9"/>
  <c r="G11" i="35" l="1"/>
  <c r="C188" i="65" l="1"/>
  <c r="E188" i="65" s="1"/>
  <c r="G52" i="12" l="1"/>
  <c r="G18" i="10"/>
  <c r="C92" i="65" l="1"/>
  <c r="E92" i="65" s="1"/>
  <c r="C154" i="65"/>
  <c r="E154" i="65" s="1"/>
  <c r="C88" i="65"/>
  <c r="E88" i="65" s="1"/>
  <c r="C145" i="65"/>
  <c r="E145" i="65" s="1"/>
  <c r="G64" i="3" l="1"/>
  <c r="F122" i="9"/>
  <c r="F105" i="9"/>
  <c r="C187" i="65" l="1"/>
  <c r="E187" i="65" s="1"/>
  <c r="C186" i="65" l="1"/>
  <c r="E186" i="65" s="1"/>
  <c r="C38" i="3"/>
  <c r="E38" i="3" s="1"/>
  <c r="I40" i="72"/>
  <c r="D37" i="72"/>
  <c r="D40" i="72" s="1"/>
  <c r="G51" i="48" l="1"/>
  <c r="G50" i="48"/>
  <c r="G49" i="48"/>
  <c r="G48" i="48"/>
  <c r="G21" i="13" l="1"/>
  <c r="J40" i="72" l="1"/>
  <c r="G10" i="8" l="1"/>
  <c r="B31" i="73" l="1"/>
  <c r="F45" i="14" l="1"/>
  <c r="E62" i="65" s="1"/>
  <c r="A3" i="72" l="1"/>
  <c r="G12" i="9" l="1"/>
  <c r="C37" i="3" l="1"/>
  <c r="E37" i="3" s="1"/>
  <c r="F13" i="73"/>
  <c r="E37" i="14"/>
  <c r="F21" i="73" l="1"/>
  <c r="F31" i="73" s="1"/>
  <c r="D76" i="65"/>
  <c r="D69" i="65"/>
  <c r="E15" i="10"/>
  <c r="G15" i="10"/>
  <c r="E16" i="7"/>
  <c r="C13" i="3" l="1"/>
  <c r="E13" i="3" s="1"/>
  <c r="G86" i="8"/>
  <c r="D61" i="14"/>
  <c r="G47" i="48"/>
  <c r="G54" i="7"/>
  <c r="G58" i="8"/>
  <c r="G52" i="14"/>
  <c r="C86" i="65"/>
  <c r="E86" i="65" s="1"/>
  <c r="C182" i="65"/>
  <c r="E182" i="65" s="1"/>
  <c r="G12" i="13"/>
  <c r="G17" i="13" s="1"/>
  <c r="E23" i="35"/>
  <c r="E42" i="10"/>
  <c r="D48" i="72"/>
  <c r="C61" i="3" s="1"/>
  <c r="E61" i="3" s="1"/>
  <c r="I48" i="72"/>
  <c r="D63" i="3" s="1"/>
  <c r="C26" i="65"/>
  <c r="C39" i="65"/>
  <c r="C153" i="65"/>
  <c r="E153" i="65" s="1"/>
  <c r="C185" i="65"/>
  <c r="E185" i="65" s="1"/>
  <c r="D75" i="8"/>
  <c r="C48" i="3"/>
  <c r="E48" i="3" s="1"/>
  <c r="C36" i="3"/>
  <c r="E36" i="3" s="1"/>
  <c r="C15" i="3"/>
  <c r="E15" i="3" s="1"/>
  <c r="E23" i="13"/>
  <c r="D23" i="13"/>
  <c r="F15" i="12"/>
  <c r="F17" i="12" s="1"/>
  <c r="E15" i="12"/>
  <c r="E17" i="12" s="1"/>
  <c r="G15" i="12"/>
  <c r="G17" i="12" s="1"/>
  <c r="D15" i="12"/>
  <c r="D17" i="12" s="1"/>
  <c r="D41" i="62"/>
  <c r="E15" i="9"/>
  <c r="D15" i="9"/>
  <c r="G31" i="8"/>
  <c r="C10" i="3"/>
  <c r="E10" i="3" s="1"/>
  <c r="E63" i="35"/>
  <c r="G21" i="8"/>
  <c r="G22" i="8"/>
  <c r="D23" i="8"/>
  <c r="E23" i="8"/>
  <c r="E29" i="48"/>
  <c r="E41" i="7"/>
  <c r="E27" i="7"/>
  <c r="E46" i="9"/>
  <c r="E41" i="62"/>
  <c r="E44" i="11"/>
  <c r="E25" i="14"/>
  <c r="E35" i="12"/>
  <c r="E44" i="13"/>
  <c r="E36" i="35"/>
  <c r="E48" i="35"/>
  <c r="A3" i="9"/>
  <c r="A3" i="35"/>
  <c r="A3" i="13"/>
  <c r="A3" i="12"/>
  <c r="A3" i="14"/>
  <c r="A3" i="11"/>
  <c r="A3" i="10"/>
  <c r="A3" i="62"/>
  <c r="A3" i="8"/>
  <c r="A3" i="7"/>
  <c r="C35" i="3"/>
  <c r="E35" i="3" s="1"/>
  <c r="F23" i="13"/>
  <c r="G21" i="9"/>
  <c r="G19" i="9"/>
  <c r="E22" i="9"/>
  <c r="G23" i="13"/>
  <c r="F93" i="35"/>
  <c r="F63" i="35"/>
  <c r="F36" i="35"/>
  <c r="G22" i="35"/>
  <c r="G21" i="35"/>
  <c r="F102" i="13"/>
  <c r="F103" i="13" s="1"/>
  <c r="F44" i="12"/>
  <c r="E55" i="65" s="1"/>
  <c r="F43" i="12"/>
  <c r="F35" i="12"/>
  <c r="F32" i="11"/>
  <c r="F20" i="11"/>
  <c r="F21" i="11" s="1"/>
  <c r="F10" i="11"/>
  <c r="F28" i="62"/>
  <c r="F58" i="10"/>
  <c r="F57" i="10"/>
  <c r="F52" i="10"/>
  <c r="E61" i="65" s="1"/>
  <c r="F51" i="10"/>
  <c r="F50" i="10"/>
  <c r="E54" i="65" s="1"/>
  <c r="F49" i="10"/>
  <c r="G121" i="9"/>
  <c r="G115" i="9"/>
  <c r="G114" i="9"/>
  <c r="G64" i="9"/>
  <c r="F74" i="65" s="1"/>
  <c r="F76" i="65" s="1"/>
  <c r="G53" i="9"/>
  <c r="G52" i="9"/>
  <c r="G48" i="9"/>
  <c r="G35" i="9"/>
  <c r="G30" i="9"/>
  <c r="G18" i="9"/>
  <c r="G14" i="9"/>
  <c r="F87" i="8"/>
  <c r="F88" i="8" s="1"/>
  <c r="F44" i="8"/>
  <c r="F27" i="7"/>
  <c r="F16" i="7"/>
  <c r="F19" i="7" s="1"/>
  <c r="F47" i="48"/>
  <c r="G12" i="48"/>
  <c r="F15" i="48"/>
  <c r="F18" i="48" s="1"/>
  <c r="F23" i="8"/>
  <c r="F22" i="9"/>
  <c r="D17" i="35"/>
  <c r="C63" i="65"/>
  <c r="D63" i="35"/>
  <c r="G32" i="35"/>
  <c r="G57" i="62"/>
  <c r="G58" i="62"/>
  <c r="G59" i="62"/>
  <c r="G60" i="62"/>
  <c r="G61" i="62"/>
  <c r="G62" i="62"/>
  <c r="G53" i="62"/>
  <c r="G54" i="62"/>
  <c r="G55" i="62"/>
  <c r="C87" i="65"/>
  <c r="E87" i="65" s="1"/>
  <c r="C12" i="3"/>
  <c r="E12" i="3" s="1"/>
  <c r="E93" i="35"/>
  <c r="C124" i="65"/>
  <c r="E124" i="65" s="1"/>
  <c r="G101" i="35"/>
  <c r="E53" i="48"/>
  <c r="C112" i="65"/>
  <c r="E112" i="65" s="1"/>
  <c r="G16" i="11"/>
  <c r="G21" i="11" s="1"/>
  <c r="C43" i="65"/>
  <c r="C42" i="65"/>
  <c r="G60" i="8"/>
  <c r="G59" i="8"/>
  <c r="G57" i="8"/>
  <c r="G52" i="8"/>
  <c r="G47" i="8"/>
  <c r="G55" i="7"/>
  <c r="G56" i="7"/>
  <c r="G58" i="7"/>
  <c r="G59" i="7"/>
  <c r="G61" i="7"/>
  <c r="G62" i="7"/>
  <c r="G63" i="7"/>
  <c r="G64" i="7"/>
  <c r="G65" i="7"/>
  <c r="G32" i="7"/>
  <c r="G33" i="7"/>
  <c r="G35" i="7"/>
  <c r="G36" i="7"/>
  <c r="G37" i="7"/>
  <c r="G38" i="7"/>
  <c r="G39" i="7"/>
  <c r="G40" i="7"/>
  <c r="G52" i="48"/>
  <c r="C26" i="3"/>
  <c r="E26" i="3" s="1"/>
  <c r="C23" i="3"/>
  <c r="E23" i="3" s="1"/>
  <c r="E56" i="12"/>
  <c r="D13" i="11"/>
  <c r="E13" i="11"/>
  <c r="E24" i="11" s="1"/>
  <c r="G11" i="11"/>
  <c r="G12" i="11"/>
  <c r="D46" i="9"/>
  <c r="C21" i="3"/>
  <c r="E21" i="3" s="1"/>
  <c r="C98" i="65"/>
  <c r="E98" i="65" s="1"/>
  <c r="D93" i="35"/>
  <c r="C152" i="65"/>
  <c r="E152" i="65" s="1"/>
  <c r="G69" i="35"/>
  <c r="G27" i="62"/>
  <c r="G29" i="62" s="1"/>
  <c r="G13" i="62"/>
  <c r="G14" i="62" s="1"/>
  <c r="E61" i="14"/>
  <c r="E63" i="62"/>
  <c r="E66" i="7"/>
  <c r="D50" i="3" s="1"/>
  <c r="F50" i="3" s="1"/>
  <c r="E59" i="9"/>
  <c r="G50" i="35"/>
  <c r="G54" i="35"/>
  <c r="G72" i="35"/>
  <c r="C101" i="65"/>
  <c r="E101" i="65" s="1"/>
  <c r="C184" i="65"/>
  <c r="E184" i="65" s="1"/>
  <c r="C183" i="65"/>
  <c r="E183" i="65" s="1"/>
  <c r="F103" i="35"/>
  <c r="F48" i="35"/>
  <c r="G57" i="10"/>
  <c r="G58" i="10"/>
  <c r="G59" i="10"/>
  <c r="F20" i="10"/>
  <c r="F32" i="9"/>
  <c r="D23" i="35"/>
  <c r="C180" i="65"/>
  <c r="E180" i="65" s="1"/>
  <c r="C30" i="3"/>
  <c r="E30" i="3" s="1"/>
  <c r="C110" i="65"/>
  <c r="E110" i="65" s="1"/>
  <c r="C113" i="65"/>
  <c r="E113" i="65" s="1"/>
  <c r="C109" i="65"/>
  <c r="E109" i="65" s="1"/>
  <c r="G16" i="8"/>
  <c r="G10" i="11"/>
  <c r="E15" i="48"/>
  <c r="E18" i="48" s="1"/>
  <c r="F68" i="35"/>
  <c r="F69" i="35" s="1"/>
  <c r="E103" i="13"/>
  <c r="F31" i="13"/>
  <c r="D103" i="13"/>
  <c r="F24" i="12"/>
  <c r="F64" i="11"/>
  <c r="F63" i="11"/>
  <c r="F62" i="11"/>
  <c r="F61" i="11"/>
  <c r="F51" i="11"/>
  <c r="F50" i="11"/>
  <c r="F46" i="11"/>
  <c r="D63" i="62"/>
  <c r="E118" i="9"/>
  <c r="D198" i="65" s="1"/>
  <c r="F198" i="65" s="1"/>
  <c r="D118" i="9"/>
  <c r="E88" i="8"/>
  <c r="D88" i="8"/>
  <c r="D41" i="7"/>
  <c r="F37" i="48"/>
  <c r="C55" i="65"/>
  <c r="C96" i="65"/>
  <c r="E96" i="65" s="1"/>
  <c r="D56" i="12"/>
  <c r="G13" i="48"/>
  <c r="G24" i="48"/>
  <c r="G33" i="48"/>
  <c r="G37" i="48"/>
  <c r="F38" i="48"/>
  <c r="G38" i="48"/>
  <c r="E39" i="48"/>
  <c r="F46" i="48"/>
  <c r="G46" i="48"/>
  <c r="E66" i="48"/>
  <c r="C20" i="3"/>
  <c r="E20" i="3" s="1"/>
  <c r="C146" i="65"/>
  <c r="E146" i="65" s="1"/>
  <c r="C90" i="65"/>
  <c r="E90" i="65" s="1"/>
  <c r="C89" i="65"/>
  <c r="E89" i="65" s="1"/>
  <c r="C138" i="65"/>
  <c r="E138" i="65" s="1"/>
  <c r="C139" i="65"/>
  <c r="E139" i="65" s="1"/>
  <c r="C133" i="65"/>
  <c r="E133" i="65" s="1"/>
  <c r="C134" i="65"/>
  <c r="E134" i="65" s="1"/>
  <c r="C135" i="65"/>
  <c r="E135" i="65" s="1"/>
  <c r="C136" i="65"/>
  <c r="E136" i="65" s="1"/>
  <c r="C132" i="65"/>
  <c r="E132" i="65" s="1"/>
  <c r="C142" i="65"/>
  <c r="E142" i="65" s="1"/>
  <c r="C143" i="65"/>
  <c r="E143" i="65" s="1"/>
  <c r="C144" i="65"/>
  <c r="E144" i="65" s="1"/>
  <c r="C141" i="65"/>
  <c r="E141" i="65" s="1"/>
  <c r="C130" i="65"/>
  <c r="E130" i="65" s="1"/>
  <c r="C59" i="65"/>
  <c r="C57" i="65"/>
  <c r="C116" i="65"/>
  <c r="E116" i="65" s="1"/>
  <c r="C129" i="65"/>
  <c r="E129" i="65" s="1"/>
  <c r="C148" i="65"/>
  <c r="E148" i="65" s="1"/>
  <c r="C179" i="65"/>
  <c r="E179" i="65" s="1"/>
  <c r="C48" i="65"/>
  <c r="C44" i="65"/>
  <c r="C74" i="65"/>
  <c r="C76" i="65" s="1"/>
  <c r="C34" i="3"/>
  <c r="E34" i="3" s="1"/>
  <c r="G14" i="7"/>
  <c r="D69" i="35"/>
  <c r="E69" i="35"/>
  <c r="E14" i="62"/>
  <c r="C177" i="65"/>
  <c r="E177" i="65" s="1"/>
  <c r="C175" i="65"/>
  <c r="E175" i="65" s="1"/>
  <c r="C174" i="65"/>
  <c r="E174" i="65" s="1"/>
  <c r="C173" i="65"/>
  <c r="E173" i="65" s="1"/>
  <c r="C172" i="65"/>
  <c r="E172" i="65" s="1"/>
  <c r="C168" i="65"/>
  <c r="E168" i="65" s="1"/>
  <c r="C169" i="65"/>
  <c r="E169" i="65" s="1"/>
  <c r="C170" i="65"/>
  <c r="E170" i="65" s="1"/>
  <c r="C171" i="65"/>
  <c r="E171" i="65" s="1"/>
  <c r="C167" i="65"/>
  <c r="E167" i="65" s="1"/>
  <c r="C166" i="65"/>
  <c r="E166" i="65" s="1"/>
  <c r="C165" i="65"/>
  <c r="E165" i="65" s="1"/>
  <c r="C164" i="65"/>
  <c r="E164" i="65" s="1"/>
  <c r="C163" i="65"/>
  <c r="E163" i="65" s="1"/>
  <c r="C160" i="65"/>
  <c r="E160" i="65" s="1"/>
  <c r="C161" i="65"/>
  <c r="E161" i="65" s="1"/>
  <c r="C162" i="65"/>
  <c r="E162" i="65" s="1"/>
  <c r="C159" i="65"/>
  <c r="E159" i="65" s="1"/>
  <c r="C158" i="65"/>
  <c r="E158" i="65" s="1"/>
  <c r="C157" i="65"/>
  <c r="E157" i="65" s="1"/>
  <c r="C156" i="65"/>
  <c r="E156" i="65" s="1"/>
  <c r="C155" i="65"/>
  <c r="E155" i="65" s="1"/>
  <c r="C150" i="65"/>
  <c r="E150" i="65" s="1"/>
  <c r="C151" i="65"/>
  <c r="E151" i="65" s="1"/>
  <c r="C149" i="65"/>
  <c r="E149" i="65" s="1"/>
  <c r="C147" i="65"/>
  <c r="E147" i="65" s="1"/>
  <c r="C140" i="65"/>
  <c r="E140" i="65" s="1"/>
  <c r="C131" i="65"/>
  <c r="E131" i="65" s="1"/>
  <c r="C128" i="65"/>
  <c r="E128" i="65" s="1"/>
  <c r="C127" i="65"/>
  <c r="E127" i="65" s="1"/>
  <c r="C126" i="65"/>
  <c r="E126" i="65" s="1"/>
  <c r="C125" i="65"/>
  <c r="E125" i="65" s="1"/>
  <c r="C123" i="65"/>
  <c r="E123" i="65" s="1"/>
  <c r="C121" i="65"/>
  <c r="E121" i="65" s="1"/>
  <c r="C118" i="65"/>
  <c r="E118" i="65" s="1"/>
  <c r="C117" i="65"/>
  <c r="E117" i="65" s="1"/>
  <c r="C107" i="65"/>
  <c r="E107" i="65" s="1"/>
  <c r="C106" i="65"/>
  <c r="E106" i="65" s="1"/>
  <c r="C105" i="65"/>
  <c r="E105" i="65" s="1"/>
  <c r="C104" i="65"/>
  <c r="E104" i="65" s="1"/>
  <c r="C103" i="65"/>
  <c r="E103" i="65" s="1"/>
  <c r="C102" i="65"/>
  <c r="E102" i="65" s="1"/>
  <c r="C99" i="65"/>
  <c r="E99" i="65" s="1"/>
  <c r="C97" i="65"/>
  <c r="E97" i="65" s="1"/>
  <c r="C95" i="65"/>
  <c r="E95" i="65" s="1"/>
  <c r="C94" i="65"/>
  <c r="E94" i="65" s="1"/>
  <c r="C178" i="65"/>
  <c r="E178" i="65" s="1"/>
  <c r="C176" i="65"/>
  <c r="E176" i="65" s="1"/>
  <c r="C122" i="65"/>
  <c r="E122" i="65" s="1"/>
  <c r="C79" i="65"/>
  <c r="C81" i="65" s="1"/>
  <c r="C16" i="65"/>
  <c r="C17" i="65"/>
  <c r="C18" i="65"/>
  <c r="C19" i="65"/>
  <c r="C15" i="65"/>
  <c r="C197" i="65"/>
  <c r="E197" i="65" s="1"/>
  <c r="C196" i="65"/>
  <c r="E196" i="65" s="1"/>
  <c r="C120" i="65"/>
  <c r="E120" i="65" s="1"/>
  <c r="C111" i="65"/>
  <c r="E111" i="65" s="1"/>
  <c r="C108" i="65"/>
  <c r="E108" i="65" s="1"/>
  <c r="C100" i="65"/>
  <c r="E100" i="65" s="1"/>
  <c r="C93" i="65"/>
  <c r="E93" i="65" s="1"/>
  <c r="C53" i="65"/>
  <c r="C65" i="65"/>
  <c r="C66" i="65"/>
  <c r="C67" i="65"/>
  <c r="C68" i="65"/>
  <c r="C64" i="65"/>
  <c r="C62" i="65"/>
  <c r="C61" i="65"/>
  <c r="C60" i="65"/>
  <c r="C58" i="65"/>
  <c r="C56" i="65"/>
  <c r="C54" i="65"/>
  <c r="C33" i="65"/>
  <c r="C34" i="65"/>
  <c r="C35" i="65"/>
  <c r="C36" i="65"/>
  <c r="C37" i="65"/>
  <c r="C38" i="65"/>
  <c r="C40" i="65"/>
  <c r="C41" i="65"/>
  <c r="C28" i="65"/>
  <c r="C27" i="65"/>
  <c r="C25" i="65"/>
  <c r="F13" i="10"/>
  <c r="D35" i="12"/>
  <c r="G27" i="12"/>
  <c r="G29" i="12"/>
  <c r="G28" i="12"/>
  <c r="F52" i="14"/>
  <c r="G56" i="14"/>
  <c r="G57" i="14"/>
  <c r="G58" i="14"/>
  <c r="G59" i="14"/>
  <c r="D15" i="10"/>
  <c r="G56" i="62"/>
  <c r="G32" i="62"/>
  <c r="G48" i="62"/>
  <c r="G52" i="10"/>
  <c r="G51" i="10"/>
  <c r="G28" i="10"/>
  <c r="G30" i="10" s="1"/>
  <c r="G50" i="10"/>
  <c r="G49" i="10"/>
  <c r="G44" i="10"/>
  <c r="G33" i="10"/>
  <c r="G19" i="10"/>
  <c r="G20" i="10" s="1"/>
  <c r="G22" i="10" s="1"/>
  <c r="G20" i="8"/>
  <c r="C28" i="3"/>
  <c r="E28" i="3" s="1"/>
  <c r="C33" i="3"/>
  <c r="E33" i="3" s="1"/>
  <c r="D14" i="62"/>
  <c r="E66" i="9"/>
  <c r="D66" i="9"/>
  <c r="D59" i="9"/>
  <c r="D22" i="9"/>
  <c r="E80" i="62"/>
  <c r="D80" i="62"/>
  <c r="E75" i="62"/>
  <c r="D75" i="62"/>
  <c r="E49" i="62"/>
  <c r="D49" i="62"/>
  <c r="F48" i="62"/>
  <c r="F43" i="62"/>
  <c r="E29" i="62"/>
  <c r="D29" i="62"/>
  <c r="E19" i="62"/>
  <c r="D19" i="62"/>
  <c r="G19" i="62"/>
  <c r="F18" i="62"/>
  <c r="F19" i="62" s="1"/>
  <c r="F12" i="62"/>
  <c r="F46" i="14"/>
  <c r="F44" i="14"/>
  <c r="F13" i="14"/>
  <c r="F14" i="14"/>
  <c r="F16" i="14" s="1"/>
  <c r="D44" i="8"/>
  <c r="C32" i="3"/>
  <c r="E32" i="3" s="1"/>
  <c r="D100" i="8"/>
  <c r="E103" i="35"/>
  <c r="D55" i="3" s="1"/>
  <c r="F55" i="3" s="1"/>
  <c r="D103" i="35"/>
  <c r="D48" i="35"/>
  <c r="G39" i="35"/>
  <c r="D36" i="35"/>
  <c r="G60" i="14"/>
  <c r="E47" i="14"/>
  <c r="D47" i="14"/>
  <c r="G45" i="14"/>
  <c r="G44" i="14"/>
  <c r="D37" i="14"/>
  <c r="G28" i="14"/>
  <c r="D25" i="14"/>
  <c r="G21" i="14"/>
  <c r="G14" i="14"/>
  <c r="G16" i="14" s="1"/>
  <c r="E14" i="14"/>
  <c r="E16" i="14" s="1"/>
  <c r="D14" i="14"/>
  <c r="D16" i="14" s="1"/>
  <c r="G64" i="13"/>
  <c r="G93" i="13" s="1"/>
  <c r="E54" i="13"/>
  <c r="D54" i="13"/>
  <c r="G52" i="13"/>
  <c r="G51" i="13"/>
  <c r="G50" i="13"/>
  <c r="D44" i="13"/>
  <c r="G35" i="13"/>
  <c r="D32" i="13"/>
  <c r="G31" i="13"/>
  <c r="G30" i="13"/>
  <c r="G53" i="12"/>
  <c r="G51" i="12"/>
  <c r="E45" i="12"/>
  <c r="D45" i="12"/>
  <c r="G44" i="12"/>
  <c r="G43" i="12"/>
  <c r="G34" i="12"/>
  <c r="G33" i="12"/>
  <c r="G32" i="12"/>
  <c r="G31" i="12"/>
  <c r="G30" i="12"/>
  <c r="E24" i="12"/>
  <c r="D24" i="12"/>
  <c r="G22" i="12"/>
  <c r="G24" i="12" s="1"/>
  <c r="G65" i="11"/>
  <c r="G64" i="11"/>
  <c r="E52" i="11"/>
  <c r="D52" i="11"/>
  <c r="G51" i="11"/>
  <c r="G50" i="11"/>
  <c r="D44" i="11"/>
  <c r="G35" i="11"/>
  <c r="D21" i="11"/>
  <c r="E92" i="10"/>
  <c r="D92" i="10"/>
  <c r="E87" i="10"/>
  <c r="D87" i="10"/>
  <c r="E53" i="10"/>
  <c r="D53" i="10"/>
  <c r="D42" i="10"/>
  <c r="E30" i="10"/>
  <c r="D30" i="10"/>
  <c r="E20" i="10"/>
  <c r="E22" i="10" s="1"/>
  <c r="D20" i="10"/>
  <c r="E32" i="9"/>
  <c r="D32" i="9"/>
  <c r="E93" i="8"/>
  <c r="E53" i="8"/>
  <c r="E79" i="8" s="1"/>
  <c r="D53" i="8"/>
  <c r="D32" i="8"/>
  <c r="E17" i="8"/>
  <c r="D17" i="8"/>
  <c r="E11" i="8"/>
  <c r="D11" i="8"/>
  <c r="E77" i="7"/>
  <c r="D66" i="7"/>
  <c r="E48" i="7"/>
  <c r="D48" i="7"/>
  <c r="G47" i="7"/>
  <c r="F48" i="7"/>
  <c r="G46" i="7"/>
  <c r="G45" i="7"/>
  <c r="G44" i="7"/>
  <c r="G43" i="7"/>
  <c r="D27" i="7"/>
  <c r="G26" i="7"/>
  <c r="E19" i="7"/>
  <c r="D16" i="7"/>
  <c r="D19" i="7" s="1"/>
  <c r="D66" i="48"/>
  <c r="D53" i="48"/>
  <c r="D39" i="48"/>
  <c r="D29" i="48"/>
  <c r="C44" i="3" s="1"/>
  <c r="E44" i="3" s="1"/>
  <c r="D15" i="48"/>
  <c r="D18" i="48" s="1"/>
  <c r="C47" i="3"/>
  <c r="E47" i="3" s="1"/>
  <c r="C45" i="3"/>
  <c r="E45" i="3" s="1"/>
  <c r="C31" i="3"/>
  <c r="E31" i="3" s="1"/>
  <c r="C29" i="3"/>
  <c r="E29" i="3" s="1"/>
  <c r="C27" i="3"/>
  <c r="E27" i="3" s="1"/>
  <c r="C17" i="3"/>
  <c r="E17" i="3" s="1"/>
  <c r="C16" i="3"/>
  <c r="E16" i="3" s="1"/>
  <c r="C14" i="3"/>
  <c r="E14" i="3" s="1"/>
  <c r="C11" i="3"/>
  <c r="E11" i="3" s="1"/>
  <c r="E32" i="13"/>
  <c r="F49" i="62"/>
  <c r="G11" i="8"/>
  <c r="F17" i="8"/>
  <c r="E28" i="65" l="1"/>
  <c r="E48" i="65"/>
  <c r="E53" i="65"/>
  <c r="D54" i="3"/>
  <c r="D56" i="3"/>
  <c r="F56" i="3" s="1"/>
  <c r="D46" i="3"/>
  <c r="F46" i="3" s="1"/>
  <c r="D43" i="3"/>
  <c r="F43" i="3" s="1"/>
  <c r="E190" i="65"/>
  <c r="C190" i="65"/>
  <c r="D27" i="35"/>
  <c r="G88" i="8"/>
  <c r="F190" i="65"/>
  <c r="G16" i="7"/>
  <c r="G19" i="7" s="1"/>
  <c r="D59" i="12"/>
  <c r="E81" i="65"/>
  <c r="G81" i="65"/>
  <c r="F75" i="10"/>
  <c r="D62" i="12"/>
  <c r="D72" i="12" s="1"/>
  <c r="D74" i="12" s="1"/>
  <c r="F81" i="65"/>
  <c r="G75" i="8"/>
  <c r="E56" i="48"/>
  <c r="G103" i="35"/>
  <c r="F47" i="14"/>
  <c r="G17" i="8"/>
  <c r="F29" i="65"/>
  <c r="G39" i="48"/>
  <c r="G122" i="9"/>
  <c r="G105" i="9"/>
  <c r="G75" i="10"/>
  <c r="F74" i="11"/>
  <c r="G32" i="11"/>
  <c r="G74" i="11"/>
  <c r="E25" i="13"/>
  <c r="F14" i="62"/>
  <c r="D21" i="62"/>
  <c r="F52" i="11"/>
  <c r="D24" i="11"/>
  <c r="G66" i="9"/>
  <c r="G32" i="9"/>
  <c r="E27" i="35"/>
  <c r="F25" i="13"/>
  <c r="E21" i="62"/>
  <c r="E25" i="9"/>
  <c r="F15" i="9"/>
  <c r="F25" i="9" s="1"/>
  <c r="F42" i="10"/>
  <c r="E68" i="7"/>
  <c r="F61" i="14"/>
  <c r="F29" i="62"/>
  <c r="G63" i="35"/>
  <c r="G32" i="8"/>
  <c r="D25" i="9"/>
  <c r="E107" i="9"/>
  <c r="F118" i="9"/>
  <c r="E54" i="3" s="1"/>
  <c r="D81" i="65"/>
  <c r="G45" i="12"/>
  <c r="F53" i="10"/>
  <c r="G32" i="13"/>
  <c r="F41" i="62"/>
  <c r="C56" i="3"/>
  <c r="E56" i="3" s="1"/>
  <c r="G53" i="10"/>
  <c r="G49" i="62"/>
  <c r="E76" i="11"/>
  <c r="D107" i="9"/>
  <c r="D63" i="14"/>
  <c r="G44" i="8"/>
  <c r="G15" i="48"/>
  <c r="G18" i="48" s="1"/>
  <c r="D25" i="13"/>
  <c r="D79" i="8"/>
  <c r="G56" i="12"/>
  <c r="G61" i="14"/>
  <c r="F21" i="62"/>
  <c r="D68" i="7"/>
  <c r="C55" i="3"/>
  <c r="E55" i="3" s="1"/>
  <c r="C54" i="3"/>
  <c r="C198" i="65"/>
  <c r="E198" i="65" s="1"/>
  <c r="G15" i="9"/>
  <c r="D76" i="11"/>
  <c r="D66" i="62"/>
  <c r="G22" i="9"/>
  <c r="F44" i="11"/>
  <c r="F23" i="35"/>
  <c r="C60" i="3"/>
  <c r="E60" i="3" s="1"/>
  <c r="E63" i="3" s="1"/>
  <c r="G93" i="35"/>
  <c r="D95" i="35"/>
  <c r="E95" i="13"/>
  <c r="G54" i="13"/>
  <c r="F54" i="13"/>
  <c r="G25" i="13"/>
  <c r="D95" i="13"/>
  <c r="G44" i="13"/>
  <c r="F32" i="13"/>
  <c r="F44" i="13"/>
  <c r="F56" i="12"/>
  <c r="F45" i="12"/>
  <c r="G47" i="14"/>
  <c r="G52" i="11"/>
  <c r="G13" i="11"/>
  <c r="G24" i="11" s="1"/>
  <c r="F13" i="11"/>
  <c r="G21" i="62"/>
  <c r="E78" i="10"/>
  <c r="D22" i="10"/>
  <c r="D78" i="10"/>
  <c r="F15" i="10"/>
  <c r="F22" i="10" s="1"/>
  <c r="F30" i="10"/>
  <c r="F66" i="9"/>
  <c r="F46" i="9"/>
  <c r="G59" i="9"/>
  <c r="G118" i="9"/>
  <c r="C50" i="3"/>
  <c r="E50" i="3" s="1"/>
  <c r="D25" i="8"/>
  <c r="F53" i="8"/>
  <c r="G53" i="8"/>
  <c r="F32" i="8"/>
  <c r="G48" i="7"/>
  <c r="G41" i="7"/>
  <c r="F29" i="48"/>
  <c r="F53" i="48"/>
  <c r="G53" i="48"/>
  <c r="F39" i="48"/>
  <c r="D56" i="48"/>
  <c r="G29" i="48"/>
  <c r="G25" i="14"/>
  <c r="G46" i="9"/>
  <c r="J48" i="72"/>
  <c r="F61" i="3"/>
  <c r="G17" i="35"/>
  <c r="G23" i="35"/>
  <c r="F17" i="35"/>
  <c r="G48" i="35"/>
  <c r="E95" i="35"/>
  <c r="G36" i="35"/>
  <c r="F95" i="35"/>
  <c r="G35" i="12"/>
  <c r="G59" i="12" s="1"/>
  <c r="G62" i="12" s="1"/>
  <c r="G72" i="12" s="1"/>
  <c r="G74" i="12" s="1"/>
  <c r="E59" i="12"/>
  <c r="G37" i="14"/>
  <c r="F37" i="14"/>
  <c r="F45" i="65"/>
  <c r="E63" i="14"/>
  <c r="F25" i="14"/>
  <c r="G44" i="11"/>
  <c r="G63" i="62"/>
  <c r="F63" i="62"/>
  <c r="E66" i="62"/>
  <c r="G41" i="62"/>
  <c r="G42" i="10"/>
  <c r="C43" i="3"/>
  <c r="G23" i="8"/>
  <c r="E25" i="8"/>
  <c r="F11" i="8"/>
  <c r="F25" i="8" s="1"/>
  <c r="F75" i="8"/>
  <c r="D40" i="3"/>
  <c r="G27" i="7"/>
  <c r="G66" i="7"/>
  <c r="F66" i="7"/>
  <c r="F41" i="7"/>
  <c r="C29" i="65"/>
  <c r="C45" i="65"/>
  <c r="D29" i="65"/>
  <c r="C46" i="3"/>
  <c r="E46" i="3" s="1"/>
  <c r="C69" i="65"/>
  <c r="C20" i="65"/>
  <c r="C40" i="3"/>
  <c r="F20" i="65"/>
  <c r="D45" i="65"/>
  <c r="D20" i="65"/>
  <c r="E43" i="3" l="1"/>
  <c r="D124" i="9"/>
  <c r="F54" i="3"/>
  <c r="F60" i="3"/>
  <c r="G29" i="65"/>
  <c r="G45" i="65"/>
  <c r="E20" i="65"/>
  <c r="G20" i="65"/>
  <c r="E76" i="65"/>
  <c r="G76" i="65"/>
  <c r="G69" i="65"/>
  <c r="E40" i="3"/>
  <c r="D98" i="13"/>
  <c r="D106" i="13" s="1"/>
  <c r="D110" i="13" s="1"/>
  <c r="D71" i="7"/>
  <c r="D79" i="7" s="1"/>
  <c r="D82" i="7" s="1"/>
  <c r="D66" i="14"/>
  <c r="D79" i="14" s="1"/>
  <c r="D81" i="14" s="1"/>
  <c r="F40" i="3"/>
  <c r="D59" i="48"/>
  <c r="D70" i="48" s="1"/>
  <c r="D72" i="48" s="1"/>
  <c r="D98" i="35"/>
  <c r="D106" i="35" s="1"/>
  <c r="D110" i="35" s="1"/>
  <c r="E62" i="12"/>
  <c r="E72" i="12" s="1"/>
  <c r="E74" i="12" s="1"/>
  <c r="E66" i="14"/>
  <c r="E79" i="14" s="1"/>
  <c r="E81" i="14" s="1"/>
  <c r="E79" i="11"/>
  <c r="E87" i="11" s="1"/>
  <c r="E90" i="11" s="1"/>
  <c r="E81" i="10"/>
  <c r="E95" i="10" s="1"/>
  <c r="E71" i="7"/>
  <c r="E79" i="7" s="1"/>
  <c r="E82" i="7" s="1"/>
  <c r="E59" i="48"/>
  <c r="E70" i="48" s="1"/>
  <c r="E72" i="48" s="1"/>
  <c r="F69" i="65"/>
  <c r="G25" i="8"/>
  <c r="C63" i="3"/>
  <c r="G78" i="10"/>
  <c r="G81" i="10" s="1"/>
  <c r="G95" i="10" s="1"/>
  <c r="E69" i="62"/>
  <c r="E83" i="62" s="1"/>
  <c r="D79" i="11"/>
  <c r="D87" i="11" s="1"/>
  <c r="D90" i="11" s="1"/>
  <c r="E98" i="35"/>
  <c r="E106" i="35" s="1"/>
  <c r="E110" i="35" s="1"/>
  <c r="F24" i="11"/>
  <c r="E98" i="13"/>
  <c r="E106" i="13" s="1"/>
  <c r="E110" i="13" s="1"/>
  <c r="D69" i="62"/>
  <c r="D83" i="62" s="1"/>
  <c r="F78" i="10"/>
  <c r="F81" i="10" s="1"/>
  <c r="F95" i="10" s="1"/>
  <c r="E110" i="9"/>
  <c r="E124" i="9"/>
  <c r="F27" i="35"/>
  <c r="G95" i="13"/>
  <c r="G98" i="13" s="1"/>
  <c r="G106" i="13" s="1"/>
  <c r="G110" i="13" s="1"/>
  <c r="G56" i="48"/>
  <c r="G59" i="48" s="1"/>
  <c r="G70" i="48" s="1"/>
  <c r="G72" i="48" s="1"/>
  <c r="F66" i="62"/>
  <c r="F69" i="62" s="1"/>
  <c r="F83" i="62" s="1"/>
  <c r="F76" i="11"/>
  <c r="F95" i="13"/>
  <c r="F98" i="13" s="1"/>
  <c r="F106" i="13" s="1"/>
  <c r="F110" i="13" s="1"/>
  <c r="G25" i="9"/>
  <c r="D110" i="9"/>
  <c r="G66" i="62"/>
  <c r="G69" i="62" s="1"/>
  <c r="G83" i="62" s="1"/>
  <c r="F63" i="14"/>
  <c r="F66" i="14" s="1"/>
  <c r="F79" i="14" s="1"/>
  <c r="F81" i="14" s="1"/>
  <c r="F59" i="12"/>
  <c r="F62" i="12" s="1"/>
  <c r="F72" i="12" s="1"/>
  <c r="F74" i="12" s="1"/>
  <c r="G107" i="9"/>
  <c r="F79" i="8"/>
  <c r="F82" i="8" s="1"/>
  <c r="F96" i="8" s="1"/>
  <c r="F99" i="8" s="1"/>
  <c r="F68" i="7"/>
  <c r="F71" i="7" s="1"/>
  <c r="F79" i="7" s="1"/>
  <c r="F82" i="7" s="1"/>
  <c r="G63" i="14"/>
  <c r="G66" i="14" s="1"/>
  <c r="G79" i="14" s="1"/>
  <c r="G81" i="14" s="1"/>
  <c r="E82" i="8"/>
  <c r="E96" i="8" s="1"/>
  <c r="E99" i="8" s="1"/>
  <c r="G68" i="7"/>
  <c r="G71" i="7" s="1"/>
  <c r="G79" i="7" s="1"/>
  <c r="G82" i="7" s="1"/>
  <c r="F56" i="48"/>
  <c r="F59" i="48" s="1"/>
  <c r="F70" i="48" s="1"/>
  <c r="F72" i="48" s="1"/>
  <c r="D82" i="8"/>
  <c r="D96" i="8" s="1"/>
  <c r="D99" i="8" s="1"/>
  <c r="C41" i="3"/>
  <c r="D51" i="72"/>
  <c r="I51" i="72"/>
  <c r="G76" i="11"/>
  <c r="G79" i="11" s="1"/>
  <c r="G87" i="11" s="1"/>
  <c r="G90" i="11" s="1"/>
  <c r="E69" i="65"/>
  <c r="C52" i="3"/>
  <c r="C58" i="3" s="1"/>
  <c r="D81" i="10"/>
  <c r="D95" i="10" s="1"/>
  <c r="F107" i="9"/>
  <c r="G79" i="8"/>
  <c r="E29" i="65"/>
  <c r="J51" i="72"/>
  <c r="G27" i="35"/>
  <c r="D70" i="65"/>
  <c r="G95" i="35"/>
  <c r="C199" i="65"/>
  <c r="C202" i="65" s="1"/>
  <c r="E45" i="65"/>
  <c r="D52" i="3"/>
  <c r="D58" i="3" s="1"/>
  <c r="C70" i="65"/>
  <c r="C206" i="65" l="1"/>
  <c r="D65" i="3"/>
  <c r="G52" i="3"/>
  <c r="G82" i="8"/>
  <c r="G96" i="8" s="1"/>
  <c r="G99" i="8" s="1"/>
  <c r="F98" i="35"/>
  <c r="F106" i="35" s="1"/>
  <c r="F110" i="35" s="1"/>
  <c r="D199" i="65"/>
  <c r="D202" i="65" s="1"/>
  <c r="D206" i="65" s="1"/>
  <c r="F199" i="65"/>
  <c r="F202" i="65" s="1"/>
  <c r="F79" i="11"/>
  <c r="F87" i="11" s="1"/>
  <c r="F90" i="11" s="1"/>
  <c r="F63" i="3"/>
  <c r="G124" i="9"/>
  <c r="G110" i="9"/>
  <c r="D127" i="9"/>
  <c r="F110" i="9"/>
  <c r="F124" i="9"/>
  <c r="E127" i="9"/>
  <c r="F52" i="3"/>
  <c r="F58" i="3" s="1"/>
  <c r="C65" i="3"/>
  <c r="E52" i="3"/>
  <c r="E58" i="3" s="1"/>
  <c r="G98" i="35"/>
  <c r="G106" i="35" s="1"/>
  <c r="G110" i="35" s="1"/>
  <c r="F206" i="65" l="1"/>
  <c r="E65" i="3"/>
  <c r="F65" i="3"/>
  <c r="G58" i="3"/>
  <c r="G65" i="3"/>
  <c r="E199" i="65"/>
  <c r="E202" i="65" s="1"/>
  <c r="E206" i="65" s="1"/>
  <c r="G199" i="65"/>
  <c r="G202" i="65" s="1"/>
  <c r="G127" i="9"/>
  <c r="F127" i="9"/>
  <c r="G206" i="6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tc={B1F270E5-32BE-41AD-8890-FCAD8824390A}</author>
    <author>tc={0E43C3AA-1F78-4261-9E3E-4A8AA2CC297D}</author>
  </authors>
  <commentList>
    <comment ref="E56" authorId="0" shapeId="0" xr:uid="{B1F270E5-32BE-41AD-8890-FCAD8824390A}">
      <text>
        <t>[Threaded comment]
Your version of Excel allows you to read this threaded comment; however, any edits to it will get removed if the file is opened in a newer version of Excel. Learn more: https://go.microsoft.com/fwlink/?linkid=870924
Comment:
    jnl processed</t>
      </text>
    </comment>
    <comment ref="E62" authorId="1" shapeId="0" xr:uid="{0E43C3AA-1F78-4261-9E3E-4A8AA2CC297D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journalised to Printing and Stationary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tc={95EDDC67-9D8A-4AEF-AC0E-C4C6DCE0D308}</author>
  </authors>
  <commentList>
    <comment ref="E73" authorId="0" shapeId="0" xr:uid="{95EDDC67-9D8A-4AEF-AC0E-C4C6DCE0D308}">
      <text>
        <t>[Threaded comment]
Your version of Excel allows you to read this threaded comment; however, any edits to it will get removed if the file is opened in a newer version of Excel. Learn more: https://go.microsoft.com/fwlink/?linkid=870924
Comment:
    DBSA Loan Interest allocated incorrectly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tc={1B6A81F2-F49E-4562-B2DD-D8D774DDEE00}</author>
  </authors>
  <commentList>
    <comment ref="F50" authorId="0" shapeId="0" xr:uid="{1B6A81F2-F49E-4562-B2DD-D8D774DDEE0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Incorrectly Allocated</t>
      </text>
    </comment>
  </commentList>
</comments>
</file>

<file path=xl/sharedStrings.xml><?xml version="1.0" encoding="utf-8"?>
<sst xmlns="http://schemas.openxmlformats.org/spreadsheetml/2006/main" count="2074" uniqueCount="996">
  <si>
    <t>SubTotal</t>
  </si>
  <si>
    <t>0100</t>
  </si>
  <si>
    <t>Depreciation;</t>
  </si>
  <si>
    <t>Newspapers &amp; Periodicals;</t>
  </si>
  <si>
    <t>Rental Office Equipment;</t>
  </si>
  <si>
    <t>Entertainment - General;</t>
  </si>
  <si>
    <t>Skill Development Levy;</t>
  </si>
  <si>
    <t>Office Furniture &amp; Equipme</t>
  </si>
  <si>
    <t>Vehicle Maintenance;</t>
  </si>
  <si>
    <t>Interest - External loans;</t>
  </si>
  <si>
    <t>Salaries &amp; Allowances;</t>
  </si>
  <si>
    <t>Overtime;</t>
  </si>
  <si>
    <t>Bonuses;</t>
  </si>
  <si>
    <t>Group Life Contribution;</t>
  </si>
  <si>
    <t>UIF Contributions;</t>
  </si>
  <si>
    <t>Books &amp; Publications;</t>
  </si>
  <si>
    <t>Advertisements;</t>
  </si>
  <si>
    <t>Training Direct Expence;</t>
  </si>
  <si>
    <t>Printing &amp; Stationary;</t>
  </si>
  <si>
    <t>Subsistence &amp; Travel;</t>
  </si>
  <si>
    <t>Senior Citizens Programme;</t>
  </si>
  <si>
    <t>Audit Fees-Internal;</t>
  </si>
  <si>
    <t>Annual Report;</t>
  </si>
  <si>
    <t>IDP  Review Support Grant;</t>
  </si>
  <si>
    <t>Arts &amp; Culture;</t>
  </si>
  <si>
    <t>Medical Aid Contributions;</t>
  </si>
  <si>
    <t>Housing Allowance;</t>
  </si>
  <si>
    <t>Telephone;</t>
  </si>
  <si>
    <t>Casual Labour;</t>
  </si>
  <si>
    <t>Postage;</t>
  </si>
  <si>
    <t>Electricity;</t>
  </si>
  <si>
    <t>Experience Training;</t>
  </si>
  <si>
    <t>Buildings &amp; Offices;</t>
  </si>
  <si>
    <t>Additions &amp; Improvements;</t>
  </si>
  <si>
    <t>Motor Vehicle;</t>
  </si>
  <si>
    <t>Travel Allowance;</t>
  </si>
  <si>
    <t>Audit Fees-External;</t>
  </si>
  <si>
    <t>Software License Fees;</t>
  </si>
  <si>
    <t>Bank Charges;</t>
  </si>
  <si>
    <t>Insurance;</t>
  </si>
  <si>
    <t>Interest Earned-Ext Invest</t>
  </si>
  <si>
    <t>Levies Replacement Grant;</t>
  </si>
  <si>
    <t>Finance Management Grant;</t>
  </si>
  <si>
    <t>Transfer from Reserve Fund</t>
  </si>
  <si>
    <t>MSIG Grant;</t>
  </si>
  <si>
    <t xml:space="preserve">Description    </t>
  </si>
  <si>
    <t>AMAJUBA DISTRICT MUNICIPALITY</t>
  </si>
  <si>
    <t>Office Furniture &amp; Equipment</t>
  </si>
  <si>
    <t>MIG GRANT FUNDING  PROJECTS</t>
  </si>
  <si>
    <t>TOTAL  CAPITAL EXPENDITURE</t>
  </si>
  <si>
    <t>OPERATING EXPENDITURE</t>
  </si>
  <si>
    <t>OPERATING INCOME</t>
  </si>
  <si>
    <t>OPERATING GRANT &amp; SUBSIDIES</t>
  </si>
  <si>
    <t>TOTAL OPERATING INCOME</t>
  </si>
  <si>
    <t>REMUNERATION OF COUNCILLORS</t>
  </si>
  <si>
    <t>REPAIRS &amp; MAINTENANCE -MUNICIPAL ASSETS</t>
  </si>
  <si>
    <t>INTEREST EXPENSE -EXTERNAL BORROWINGS</t>
  </si>
  <si>
    <t>GENERAL EXPENSE-OTHER</t>
  </si>
  <si>
    <t>Workmans Compensation Levies</t>
  </si>
  <si>
    <t>TOTAL DIRECT OPERATING EXPENDITURE</t>
  </si>
  <si>
    <t>OPERATING SURPLUS/DEFICIT</t>
  </si>
  <si>
    <t>CONTRIBUTIONS FROM OPERATING TO CAPITAL</t>
  </si>
  <si>
    <t>CLOSING UNAPPROPRIATED SURPLUS / (ACCUMULATED DEFICIT)</t>
  </si>
  <si>
    <t>CLOSING UNAPPROPRIATED SURPLUS / (ACCUMULATED DEFICIT) c/f TO BALANCE SHEET</t>
  </si>
  <si>
    <t>Subsistance &amp; Travel-Council</t>
  </si>
  <si>
    <t xml:space="preserve">Original Budget </t>
  </si>
  <si>
    <t xml:space="preserve">EXECUTIVE COUNCIL </t>
  </si>
  <si>
    <t>EMPLOYEE RELATED COSTS - WAGES &amp; SALARIES</t>
  </si>
  <si>
    <t>3100</t>
  </si>
  <si>
    <t>EMPLOYEE RELATED COSTS - SOCIAL CONTRIBUTIONS</t>
  </si>
  <si>
    <t>1700</t>
  </si>
  <si>
    <t>OTHER INCOME</t>
  </si>
  <si>
    <t>MUNICIPAL MANAGER</t>
  </si>
  <si>
    <t>CORPORATE SERVICES</t>
  </si>
  <si>
    <t>Tele/Cellphone Cost Recovered</t>
  </si>
  <si>
    <t>COMMUNITY SERVICES</t>
  </si>
  <si>
    <t>TRANSFERS TO RESERVES</t>
  </si>
  <si>
    <t>Capital Replacement Reserve</t>
  </si>
  <si>
    <t>TECHNICAL SERVICES</t>
  </si>
  <si>
    <t>TOUSONG RURAL SERVICE CENTRE</t>
  </si>
  <si>
    <t>PLANNING AND DEVELOPMENT</t>
  </si>
  <si>
    <t>Sundry Income Sale of Maps</t>
  </si>
  <si>
    <t>Disaster Management Fund</t>
  </si>
  <si>
    <t>Depreciation</t>
  </si>
  <si>
    <t>Sundry Income</t>
  </si>
  <si>
    <t>DISASTER MANAGEMENT CENTRE</t>
  </si>
  <si>
    <t>Water Sales</t>
  </si>
  <si>
    <t>Projected forecast</t>
  </si>
  <si>
    <t>CONTRIBUTIONS FROM OPERATING TO CAPITAL AND OTHER VOTES</t>
  </si>
  <si>
    <t>Engineering Services</t>
  </si>
  <si>
    <t>Transfer To -Engineering Services</t>
  </si>
  <si>
    <t>Fire Fighting Services Grant</t>
  </si>
  <si>
    <t>0205/6301/0000</t>
  </si>
  <si>
    <t>0205/6302/0000</t>
  </si>
  <si>
    <t>0205/6402/0000</t>
  </si>
  <si>
    <t>Infrastructure-Intergrated Development</t>
  </si>
  <si>
    <t>Licence Fees-Water Tankers</t>
  </si>
  <si>
    <t>0001/0700/0000</t>
  </si>
  <si>
    <t>0001/3100/0000</t>
  </si>
  <si>
    <t>0001/3101/0000</t>
  </si>
  <si>
    <t>0001/3102/0000</t>
  </si>
  <si>
    <t>0001/3103/0000</t>
  </si>
  <si>
    <t>0001/3104/0000</t>
  </si>
  <si>
    <t>0001/3750/0000</t>
  </si>
  <si>
    <t>0001/3751/0000</t>
  </si>
  <si>
    <t>0001/3601/0000</t>
  </si>
  <si>
    <t>0001/3605/0000</t>
  </si>
  <si>
    <t>0001/3615/0000</t>
  </si>
  <si>
    <t>0001/3620/0000</t>
  </si>
  <si>
    <t>0001/3623/0000</t>
  </si>
  <si>
    <t>0001/3720/0000</t>
  </si>
  <si>
    <t>0025/3003/0000</t>
  </si>
  <si>
    <t>0025/3004/0000</t>
  </si>
  <si>
    <t>0025/3005/0000</t>
  </si>
  <si>
    <t>0025/3006/0000</t>
  </si>
  <si>
    <t>0025/3050/0000</t>
  </si>
  <si>
    <t>0025/3051/0000</t>
  </si>
  <si>
    <t>0025/3052/0000</t>
  </si>
  <si>
    <t>0025/3053/0000</t>
  </si>
  <si>
    <t>0025/3054/0000</t>
  </si>
  <si>
    <t>0025/3200/0000</t>
  </si>
  <si>
    <t>0025/3750/0000</t>
  </si>
  <si>
    <t>0025/3751/0000</t>
  </si>
  <si>
    <t>0080/0803/0000</t>
  </si>
  <si>
    <t>0080/0722/0000</t>
  </si>
  <si>
    <t>0080/3001/0000</t>
  </si>
  <si>
    <t>0080/3002/0000</t>
  </si>
  <si>
    <t>0080/3003/0000</t>
  </si>
  <si>
    <t>0080/3004/0000</t>
  </si>
  <si>
    <t>0080/3005/0000</t>
  </si>
  <si>
    <t>0080/3050/0000</t>
  </si>
  <si>
    <t>0080/3051/0000</t>
  </si>
  <si>
    <t>0080/3052/0000</t>
  </si>
  <si>
    <t>0080/3053/0000</t>
  </si>
  <si>
    <t>0080/3054/0000</t>
  </si>
  <si>
    <t>0080/3750/0000</t>
  </si>
  <si>
    <t>0080/3751/0000</t>
  </si>
  <si>
    <t>0080/3752/0000</t>
  </si>
  <si>
    <t>0080/3200/0000</t>
  </si>
  <si>
    <t>0080/3604/0000</t>
  </si>
  <si>
    <t>0080/3612/0000</t>
  </si>
  <si>
    <t>0080/3618/0000</t>
  </si>
  <si>
    <t>0080/3619/0000</t>
  </si>
  <si>
    <t>0080/3628/0000</t>
  </si>
  <si>
    <t>0080/3629/0000</t>
  </si>
  <si>
    <t>0080/3630/0000</t>
  </si>
  <si>
    <t>0080/3631/0000</t>
  </si>
  <si>
    <t>0080/3632/0000</t>
  </si>
  <si>
    <t>0080/3633/0000</t>
  </si>
  <si>
    <t>0080/3635/0000</t>
  </si>
  <si>
    <t>0080/3636/0000</t>
  </si>
  <si>
    <t>0080/3640/0000</t>
  </si>
  <si>
    <t>0080/3714/0000</t>
  </si>
  <si>
    <t>0100/0300/0000</t>
  </si>
  <si>
    <t>0100/3001/0000</t>
  </si>
  <si>
    <t>0100/3002/0000</t>
  </si>
  <si>
    <t>0100/3003/0000</t>
  </si>
  <si>
    <t>0100/3004/0000</t>
  </si>
  <si>
    <t>0100/3005/0000</t>
  </si>
  <si>
    <t>0100/3006/0000</t>
  </si>
  <si>
    <t>0100/3050/0000</t>
  </si>
  <si>
    <t>0100/3051/0000</t>
  </si>
  <si>
    <t>0100/3052/0000</t>
  </si>
  <si>
    <t>0100/3053/0000</t>
  </si>
  <si>
    <t>0100/3054/0000</t>
  </si>
  <si>
    <t>0100/3200/0000</t>
  </si>
  <si>
    <t>0100/3750/0000</t>
  </si>
  <si>
    <t>0100/3751/0000</t>
  </si>
  <si>
    <t>0100/3760/0000</t>
  </si>
  <si>
    <t>0100/4543/0000</t>
  </si>
  <si>
    <t>0100/3622/0000</t>
  </si>
  <si>
    <t>0100/3636/0000</t>
  </si>
  <si>
    <t>0100/3639/0000</t>
  </si>
  <si>
    <t>0100/3660/0000</t>
  </si>
  <si>
    <t>0100/3665/0000</t>
  </si>
  <si>
    <t>0100/3769/0000</t>
  </si>
  <si>
    <t>0100/3772/0000</t>
  </si>
  <si>
    <t>0100/3773/0000</t>
  </si>
  <si>
    <t>0050/0400/0000</t>
  </si>
  <si>
    <t>0050/0703/0000</t>
  </si>
  <si>
    <t>0050/0705/0000</t>
  </si>
  <si>
    <t>0050/0708/0000</t>
  </si>
  <si>
    <t>0050/0802/0000</t>
  </si>
  <si>
    <t>0050/0804/0000</t>
  </si>
  <si>
    <t>0050/3001/0000</t>
  </si>
  <si>
    <t>0050/3003/0000</t>
  </si>
  <si>
    <t>0050/3004/0000</t>
  </si>
  <si>
    <t>0050/3005/0000</t>
  </si>
  <si>
    <t>0050/3050/0000</t>
  </si>
  <si>
    <t>0050/3051/0000</t>
  </si>
  <si>
    <t>0050/3052/0000</t>
  </si>
  <si>
    <t>0050/3053/0000</t>
  </si>
  <si>
    <t>0050/3054/0000</t>
  </si>
  <si>
    <t>0050/3200/0000</t>
  </si>
  <si>
    <t>0050/3750/0000</t>
  </si>
  <si>
    <t>0050/3636/0000</t>
  </si>
  <si>
    <t>0050/3651/0000</t>
  </si>
  <si>
    <t>0050/3653/0000</t>
  </si>
  <si>
    <t>0050/3655/0000</t>
  </si>
  <si>
    <t>0050/3656/0000</t>
  </si>
  <si>
    <t>0050/3725/0000</t>
  </si>
  <si>
    <t>0102/0723/0000</t>
  </si>
  <si>
    <t>0102/3001/0000</t>
  </si>
  <si>
    <t>0102/3002/0000</t>
  </si>
  <si>
    <t>0102/3003/0000</t>
  </si>
  <si>
    <t>0102/3004/0000</t>
  </si>
  <si>
    <t>0102/3005/0000</t>
  </si>
  <si>
    <t>0102/3006/0000</t>
  </si>
  <si>
    <t>0102/3050/0000</t>
  </si>
  <si>
    <t>0102/3051/0000</t>
  </si>
  <si>
    <t>0102/3052/0000</t>
  </si>
  <si>
    <t>0102/3053/0000</t>
  </si>
  <si>
    <t>0102/3054/0000</t>
  </si>
  <si>
    <t>0102/3200/0000</t>
  </si>
  <si>
    <t>0102/3750/0000</t>
  </si>
  <si>
    <t>0102/3751/0000</t>
  </si>
  <si>
    <t>0102/3300/0000</t>
  </si>
  <si>
    <t>0102/3618/0000</t>
  </si>
  <si>
    <t>0102/3636/0000</t>
  </si>
  <si>
    <t>0100/3720/0000</t>
  </si>
  <si>
    <t>0100/3721/0000</t>
  </si>
  <si>
    <t>0200/0807/0000</t>
  </si>
  <si>
    <t>0200/3001/0000</t>
  </si>
  <si>
    <t>0200/3003/0000</t>
  </si>
  <si>
    <t>0200/3004/0000</t>
  </si>
  <si>
    <t>0200/3050/0000</t>
  </si>
  <si>
    <t>0200/3051/0000</t>
  </si>
  <si>
    <t>0200/3052/0000</t>
  </si>
  <si>
    <t>0200/3053/0000</t>
  </si>
  <si>
    <t>0200/3054/0000</t>
  </si>
  <si>
    <t>0200/3750/0000</t>
  </si>
  <si>
    <t>0200/3752/0000</t>
  </si>
  <si>
    <t>0200/3612/0000</t>
  </si>
  <si>
    <t>0200/3627/0000</t>
  </si>
  <si>
    <t>0200/3636/0000</t>
  </si>
  <si>
    <t>0200/3699/0000</t>
  </si>
  <si>
    <t>0200/3720/0000</t>
  </si>
  <si>
    <t>0200/3721/0000</t>
  </si>
  <si>
    <t>0080/3720/0000</t>
  </si>
  <si>
    <t>0080/3722/0000</t>
  </si>
  <si>
    <t>0080/3725/0000</t>
  </si>
  <si>
    <t>0200/3722/0000</t>
  </si>
  <si>
    <t>0201/3001/0000</t>
  </si>
  <si>
    <t>0201/3002/0000</t>
  </si>
  <si>
    <t>0201/3003/0000</t>
  </si>
  <si>
    <t>0201/3004/0000</t>
  </si>
  <si>
    <t>0201/3005/0000</t>
  </si>
  <si>
    <t>0201/3006/0000</t>
  </si>
  <si>
    <t>0201/3050/0000</t>
  </si>
  <si>
    <t>0201/3051/0000</t>
  </si>
  <si>
    <t>0201/3052/0000</t>
  </si>
  <si>
    <t>0201/3053/0000</t>
  </si>
  <si>
    <t>0201/3054/0000</t>
  </si>
  <si>
    <t>0201/3200/0000</t>
  </si>
  <si>
    <t>0201/3750/0000</t>
  </si>
  <si>
    <t>0201/3751/0000</t>
  </si>
  <si>
    <t>0201/3756/0000</t>
  </si>
  <si>
    <t>0201/3636/0000</t>
  </si>
  <si>
    <t>0201/3654/0000</t>
  </si>
  <si>
    <t>0201/3663/0000</t>
  </si>
  <si>
    <t>0201/3682/0000</t>
  </si>
  <si>
    <t>0201/3683/0000</t>
  </si>
  <si>
    <t>0201/3700/0000</t>
  </si>
  <si>
    <t>0201/3701/0000</t>
  </si>
  <si>
    <t>0201/3702/0000</t>
  </si>
  <si>
    <t>0201/3710/0000</t>
  </si>
  <si>
    <t>0201/3716/0000</t>
  </si>
  <si>
    <t>0201/3728/0000</t>
  </si>
  <si>
    <t>0104/3001/0000</t>
  </si>
  <si>
    <t>0104/3002/0000</t>
  </si>
  <si>
    <t>0104/3003/0000</t>
  </si>
  <si>
    <t>0104/3004/0000</t>
  </si>
  <si>
    <t>0104/3005/0000</t>
  </si>
  <si>
    <t>0104/3006/0000</t>
  </si>
  <si>
    <t>0104/3050/0000</t>
  </si>
  <si>
    <t>0104/3051/0000</t>
  </si>
  <si>
    <t>0104/3052/0000</t>
  </si>
  <si>
    <t>0104/3053/0000</t>
  </si>
  <si>
    <t>0104/3054/0000</t>
  </si>
  <si>
    <t>0104/3751/0000</t>
  </si>
  <si>
    <t>0104/3753/0000</t>
  </si>
  <si>
    <t>0104/3636/0000</t>
  </si>
  <si>
    <t>0104/3686/0000</t>
  </si>
  <si>
    <t>0104/3687/0000</t>
  </si>
  <si>
    <t>0104/3688/0000</t>
  </si>
  <si>
    <t>0104/3715/0000</t>
  </si>
  <si>
    <t>YTD ACTUAL</t>
  </si>
  <si>
    <t>9505/9529/9501</t>
  </si>
  <si>
    <t>9510/9542/9501</t>
  </si>
  <si>
    <t>0080/0000/0000</t>
  </si>
  <si>
    <t>0025/3602/0000</t>
  </si>
  <si>
    <t>0025/3603/0000</t>
  </si>
  <si>
    <t>0025/3605/0000</t>
  </si>
  <si>
    <t>0025/3636/0000</t>
  </si>
  <si>
    <t>0025/3652/0000</t>
  </si>
  <si>
    <t>0025/3658/0000</t>
  </si>
  <si>
    <t>0025/3668/0000</t>
  </si>
  <si>
    <t>0025/3767/0000</t>
  </si>
  <si>
    <t>0025/3720/0000</t>
  </si>
  <si>
    <t>0201/3711/0000</t>
  </si>
  <si>
    <t>REVENUE PER SOURCE</t>
  </si>
  <si>
    <t>0201/3647/0000</t>
  </si>
  <si>
    <t>Equitable Share-FBS Portion</t>
  </si>
  <si>
    <t>TOTAL DIRECT OPERATING INCOME</t>
  </si>
  <si>
    <t xml:space="preserve"> EXPENDITURE PER CATERGORY</t>
  </si>
  <si>
    <t>Salaries , Wages &amp;  Allowances</t>
  </si>
  <si>
    <t>Renumeration of Councillors</t>
  </si>
  <si>
    <t>Repairs &amp; Maintenance</t>
  </si>
  <si>
    <t>Contributions to capital</t>
  </si>
  <si>
    <t>Contributions to funds</t>
  </si>
  <si>
    <t>TOTAL  OPERATING EXPENDITURE</t>
  </si>
  <si>
    <t>Surplus/(Deficit)</t>
  </si>
  <si>
    <t>Tender Deposits</t>
  </si>
  <si>
    <t>GOVERNMENT GRANTS &amp; SUBSIDIES - ALLOCATIONS</t>
  </si>
  <si>
    <t>R'000</t>
  </si>
  <si>
    <t>Sub Total - National Grant Allocations</t>
  </si>
  <si>
    <r>
      <t>Provincial Grant Allocations</t>
    </r>
    <r>
      <rPr>
        <b/>
        <u/>
        <vertAlign val="superscript"/>
        <sz val="12"/>
        <rFont val="Tahoma"/>
        <family val="2"/>
      </rPr>
      <t>2</t>
    </r>
  </si>
  <si>
    <t>Sub Total - Provincial Grant Allocations</t>
  </si>
  <si>
    <t>TOTAL GRANT ALLOCATIONS</t>
  </si>
  <si>
    <t>Office Furniture &amp; Equipment-Corporate Services</t>
  </si>
  <si>
    <t>0050/3717/0000</t>
  </si>
  <si>
    <t>Balance Available</t>
  </si>
  <si>
    <t>0201/0712/0000</t>
  </si>
  <si>
    <t>Pension Fund Contributions;</t>
  </si>
  <si>
    <t>Bargaining Council Contribut</t>
  </si>
  <si>
    <t>Fuel &amp; Oil-Offical Vechicle;</t>
  </si>
  <si>
    <t>0201/3678/0000</t>
  </si>
  <si>
    <t>LED Manufacturing Strategic</t>
  </si>
  <si>
    <t>LED Agricultural Strategic S</t>
  </si>
  <si>
    <t>PROJECT INITIATION FUND;</t>
  </si>
  <si>
    <t>0201/3713/0000</t>
  </si>
  <si>
    <t>Led-Infrastructure;</t>
  </si>
  <si>
    <t>Computers &amp; Electronic Equip</t>
  </si>
  <si>
    <t>TRANSFERS/CONTRIBUTIONS FROM/TO OPERATING TO CAPITAL</t>
  </si>
  <si>
    <t>Equitable Share-FBS Portion;</t>
  </si>
  <si>
    <t xml:space="preserve">Executive Mayor;            </t>
  </si>
  <si>
    <t xml:space="preserve">Deputy Mayor;               </t>
  </si>
  <si>
    <t xml:space="preserve">Speaker-EXCO;               </t>
  </si>
  <si>
    <t xml:space="preserve">Councillors;                </t>
  </si>
  <si>
    <t xml:space="preserve">Executive Committee;        </t>
  </si>
  <si>
    <t>0001/3200/0000</t>
  </si>
  <si>
    <t xml:space="preserve">Depreciation;               </t>
  </si>
  <si>
    <t xml:space="preserve">Vehicle Maintenance;        </t>
  </si>
  <si>
    <t>0025/3001/0000</t>
  </si>
  <si>
    <t xml:space="preserve">Salaries &amp; Allowances;      </t>
  </si>
  <si>
    <t>0025/3002/0000</t>
  </si>
  <si>
    <t xml:space="preserve">Overtime;                   </t>
  </si>
  <si>
    <t>Marketing &amp; Corporate Image;</t>
  </si>
  <si>
    <t>Interest Earned-Ext Investme</t>
  </si>
  <si>
    <t xml:space="preserve">Tender Deposits;            </t>
  </si>
  <si>
    <t>0050/3781/0000</t>
  </si>
  <si>
    <t>Financial Management Grant E</t>
  </si>
  <si>
    <t xml:space="preserve">Skills Development Grant ;  </t>
  </si>
  <si>
    <t>Tele/Cellphone Cost Recovere</t>
  </si>
  <si>
    <t>Transfers from/(to) Other Re</t>
  </si>
  <si>
    <t>Municipal Serv -Rates &amp; Taxe</t>
  </si>
  <si>
    <t>0080/3653/0000</t>
  </si>
  <si>
    <t>0100/0723/0000</t>
  </si>
  <si>
    <t>Maintenance -Sports Grounds;</t>
  </si>
  <si>
    <t>Buildings &amp; Offices-Sport Co</t>
  </si>
  <si>
    <t>9506/9534/9501</t>
  </si>
  <si>
    <t>0200/3002/0000</t>
  </si>
  <si>
    <t>0200/3700/0000</t>
  </si>
  <si>
    <t xml:space="preserve">Disaster Management Grant;  </t>
  </si>
  <si>
    <t>Disaster Manage Capacity Bui</t>
  </si>
  <si>
    <t>Disaster Management Implemen</t>
  </si>
  <si>
    <t>Disaster Relief Intervention</t>
  </si>
  <si>
    <t>0104/3727/0000</t>
  </si>
  <si>
    <t>0331/0280/0000</t>
  </si>
  <si>
    <t>0331/0282/0000</t>
  </si>
  <si>
    <t>0331/3002/0000</t>
  </si>
  <si>
    <t>0331/3001/0000</t>
  </si>
  <si>
    <t>0331/3003/0000</t>
  </si>
  <si>
    <t>0331/3004/0000</t>
  </si>
  <si>
    <t>0331/3005/0000</t>
  </si>
  <si>
    <t>0331/3050/0000</t>
  </si>
  <si>
    <t>0331/3051/0000</t>
  </si>
  <si>
    <t>0331/3052/0000</t>
  </si>
  <si>
    <t>0331/3053/0000</t>
  </si>
  <si>
    <t>0331/3200/0000</t>
  </si>
  <si>
    <t>0331/3620/0000</t>
  </si>
  <si>
    <t>0331/3632/0000</t>
  </si>
  <si>
    <t>0331/3636/0000</t>
  </si>
  <si>
    <t>0331/3690/0000</t>
  </si>
  <si>
    <t>0331/3691/0000</t>
  </si>
  <si>
    <t>0331/3694/0000</t>
  </si>
  <si>
    <t>0331/3695/0000</t>
  </si>
  <si>
    <t>0331/3725/0000</t>
  </si>
  <si>
    <t>0331/4494/0000</t>
  </si>
  <si>
    <t>0331/2161/0000</t>
  </si>
  <si>
    <t>6.DWAF Water Operating Subsidy</t>
  </si>
  <si>
    <t>Tools &amp; Equipment;</t>
  </si>
  <si>
    <t>Water analysis;</t>
  </si>
  <si>
    <t>Protective Clothing;</t>
  </si>
  <si>
    <t>Hygiene Services;</t>
  </si>
  <si>
    <t>Skills Audit;</t>
  </si>
  <si>
    <t>Employee Wellness Program;</t>
  </si>
  <si>
    <t>Prevention Program;</t>
  </si>
  <si>
    <t>MSIG Grant Expenditure;</t>
  </si>
  <si>
    <t>Audit Committee;</t>
  </si>
  <si>
    <t>Sport Complex-Fuel &amp; Oil;</t>
  </si>
  <si>
    <t>Children Programs;</t>
  </si>
  <si>
    <t>Chemicals;</t>
  </si>
  <si>
    <t>Sanitation Sales</t>
  </si>
  <si>
    <t>Proffesional &amp; Legal Costs;</t>
  </si>
  <si>
    <t>0080/3856/0000</t>
  </si>
  <si>
    <t>Job Evaluation;</t>
  </si>
  <si>
    <t>Hall Deposits;</t>
  </si>
  <si>
    <t>Gender Programs;</t>
  </si>
  <si>
    <t>0102/0729/0000</t>
  </si>
  <si>
    <t>ROAD ASSET MANAGEMENT SYSTEM</t>
  </si>
  <si>
    <t>0102/3862/0000</t>
  </si>
  <si>
    <t>Road Asset Management Expens</t>
  </si>
  <si>
    <t>0102/3863/0000</t>
  </si>
  <si>
    <t>Alternative Service Delivery</t>
  </si>
  <si>
    <t>0201/3755/0000</t>
  </si>
  <si>
    <t>Upgrade IT System;</t>
  </si>
  <si>
    <t>Maintenance -Fire Fighting;</t>
  </si>
  <si>
    <t>Disaster Volonteer and int;</t>
  </si>
  <si>
    <t>Water Service Charges;</t>
  </si>
  <si>
    <t>Sanitation Service Charges;</t>
  </si>
  <si>
    <t>0331/0700/0000</t>
  </si>
  <si>
    <t>Cleaning Materials;</t>
  </si>
  <si>
    <t>0331/3006/0000</t>
  </si>
  <si>
    <t>0331/4547/0000</t>
  </si>
  <si>
    <t>Maintenance Piplines &amp; Retic</t>
  </si>
  <si>
    <t>0331/4548/0000</t>
  </si>
  <si>
    <t>Maintenance Plant Operations</t>
  </si>
  <si>
    <t>0331/4549/0000</t>
  </si>
  <si>
    <t>Maintenance Plant Machinery</t>
  </si>
  <si>
    <t>0331/4551/0000</t>
  </si>
  <si>
    <t>Maintenance Resevoirs &amp; Tank</t>
  </si>
  <si>
    <t>0331/4553/0000</t>
  </si>
  <si>
    <t>Maintenace Ponds;</t>
  </si>
  <si>
    <t>Water Tanker Delivery Servic</t>
  </si>
  <si>
    <t>0331/3861/0000</t>
  </si>
  <si>
    <t>VIP De-Sludging Costs;</t>
  </si>
  <si>
    <t>0331/4100/0000</t>
  </si>
  <si>
    <t>Bulk Water Purchases;</t>
  </si>
  <si>
    <t>INTEREST AND REDEMPTION -EXTERNAL LOANS</t>
  </si>
  <si>
    <t>0331/3901/0000</t>
  </si>
  <si>
    <t>Interest External Loan-DWAF;</t>
  </si>
  <si>
    <t>Interest -External Loans</t>
  </si>
  <si>
    <t>Overtime</t>
  </si>
  <si>
    <t>0080/0500/0000</t>
  </si>
  <si>
    <t>Rental Income;</t>
  </si>
  <si>
    <t>0331/3054/0000</t>
  </si>
  <si>
    <t>Capital Transfers</t>
  </si>
  <si>
    <t>Capital Expenditure</t>
  </si>
  <si>
    <t>0331/0283/0000</t>
  </si>
  <si>
    <t>Interest on  Overdue Account</t>
  </si>
  <si>
    <t>0080/3603/0000</t>
  </si>
  <si>
    <t>Bulk Water Purchases</t>
  </si>
  <si>
    <t>VIP DE-SLUDGING;</t>
  </si>
  <si>
    <t>0100/3718/0000</t>
  </si>
  <si>
    <t>2010 FIFA WORLD CUP;</t>
  </si>
  <si>
    <t>Standby Allowance</t>
  </si>
  <si>
    <t>Shift Allowance</t>
  </si>
  <si>
    <t>Rental Income</t>
  </si>
  <si>
    <t>Equitable Share-Community Services Component</t>
  </si>
  <si>
    <t>0080/3006/0000</t>
  </si>
  <si>
    <t>ENVIRONMENTAL HEALTH</t>
  </si>
  <si>
    <t>0080/3901/0000</t>
  </si>
  <si>
    <t>Interest External Loan</t>
  </si>
  <si>
    <t>Advertisements(Recruitment &amp; Tenders)</t>
  </si>
  <si>
    <t>Membership Fees</t>
  </si>
  <si>
    <t>Security Contract -Buildings</t>
  </si>
  <si>
    <t>0080/3708/0000</t>
  </si>
  <si>
    <t>Pest Control &amp; Hygiene Services</t>
  </si>
  <si>
    <t>Occupation Health and Safety and Staff Recruitment</t>
  </si>
  <si>
    <t>0100/3860/0000</t>
  </si>
  <si>
    <t>Casual Labour -Sports Facilities;</t>
  </si>
  <si>
    <t>Shared Services Grant -DPSS</t>
  </si>
  <si>
    <t>Environmental Management</t>
  </si>
  <si>
    <t>ICT Management</t>
  </si>
  <si>
    <t>Tourism Strategy Implementation Support;</t>
  </si>
  <si>
    <t>LED Strategy Implementation Support;</t>
  </si>
  <si>
    <t>GIS Management;</t>
  </si>
  <si>
    <t>IDP Public Participation;</t>
  </si>
  <si>
    <t>SPATIAL PLANNING SUPPORT;</t>
  </si>
  <si>
    <t>DIMS IMPLEMENTATION AND MANAGEMENT;</t>
  </si>
  <si>
    <t>ADM Tourism Signs Maintanance</t>
  </si>
  <si>
    <t>Own Revenue-Capital</t>
  </si>
  <si>
    <t>Sports Development Programmes</t>
  </si>
  <si>
    <t>0080/3617/0000</t>
  </si>
  <si>
    <t>0080/3620/0000</t>
  </si>
  <si>
    <t>0080/3911/0000</t>
  </si>
  <si>
    <t>Council Chamber-Water Divert</t>
  </si>
  <si>
    <t>0080/3915/0000</t>
  </si>
  <si>
    <t>Maint of Access/Surv;</t>
  </si>
  <si>
    <t>0080/3924/0000</t>
  </si>
  <si>
    <t>ON LINE RECRUITMENT;</t>
  </si>
  <si>
    <t>0080/3919/0000</t>
  </si>
  <si>
    <t>Gardening services;</t>
  </si>
  <si>
    <t>0080/3921/0000</t>
  </si>
  <si>
    <t>0080/3922/0000</t>
  </si>
  <si>
    <t>0080/3917/0000</t>
  </si>
  <si>
    <t>0101/3001/0000</t>
  </si>
  <si>
    <t>0101/3002/0000</t>
  </si>
  <si>
    <t>0101/3003/0000</t>
  </si>
  <si>
    <t>0101/3004/0000</t>
  </si>
  <si>
    <t>0101/3005/0000</t>
  </si>
  <si>
    <t>0101/3006/0000</t>
  </si>
  <si>
    <t>0101/3050/0000</t>
  </si>
  <si>
    <t>0101/3051/0000</t>
  </si>
  <si>
    <t>0101/3053/0000</t>
  </si>
  <si>
    <t>0101/3054/0000</t>
  </si>
  <si>
    <t>0101/3200/0000</t>
  </si>
  <si>
    <t>0101/3750/0000</t>
  </si>
  <si>
    <t>0101/3636/0000</t>
  </si>
  <si>
    <t>0101/3618/0000</t>
  </si>
  <si>
    <t>0101/3630/0000</t>
  </si>
  <si>
    <t>0101/3653/0000</t>
  </si>
  <si>
    <t>0104/3008/0000</t>
  </si>
  <si>
    <t>0104/3009/0000</t>
  </si>
  <si>
    <t>0201/0735/0000</t>
  </si>
  <si>
    <t>0201/3734/0000</t>
  </si>
  <si>
    <t>0331/0284/0000</t>
  </si>
  <si>
    <t>Interest on Debtors:Sewerage</t>
  </si>
  <si>
    <t>0331/3008/0000</t>
  </si>
  <si>
    <t>0331/3009/0000</t>
  </si>
  <si>
    <t>0100/3646/0000</t>
  </si>
  <si>
    <t>HIV/AIDS Plan Implementation</t>
  </si>
  <si>
    <t>0331/0285/0000</t>
  </si>
  <si>
    <t>Debtors Balances-Received;</t>
  </si>
  <si>
    <t>0331/3732/0000</t>
  </si>
  <si>
    <t>Collection Cost -Bank Charge</t>
  </si>
  <si>
    <t>Rental facilities-Hall Hire</t>
  </si>
  <si>
    <t>0001/0280/0000</t>
  </si>
  <si>
    <t>0050/3925/0000</t>
  </si>
  <si>
    <t>Professional Fees - VAT;</t>
  </si>
  <si>
    <t>0100/3659/0000</t>
  </si>
  <si>
    <t>Youth;</t>
  </si>
  <si>
    <t>Re-Claimed Vat from Conditional Grants</t>
  </si>
  <si>
    <t>0331/0780/0000</t>
  </si>
  <si>
    <t>1. Municipal Infrastructure Grant</t>
  </si>
  <si>
    <t>3. Financial Management Grant</t>
  </si>
  <si>
    <t>4. Equitable Share</t>
  </si>
  <si>
    <t>5. RSC Levies Replacement</t>
  </si>
  <si>
    <t>Transfers from/(to) Leave Provisions</t>
  </si>
  <si>
    <t>Transfers from/(to) Bad Debt Provision</t>
  </si>
  <si>
    <t>0331/3726/0000</t>
  </si>
  <si>
    <t>BULK WATER PURCHASES</t>
  </si>
  <si>
    <t xml:space="preserve">Mayor;            </t>
  </si>
  <si>
    <t>Cellphone Allowance;</t>
  </si>
  <si>
    <t>Cellphone Allowance</t>
  </si>
  <si>
    <t>Promotions &amp; Campaigns</t>
  </si>
  <si>
    <t>WATER &amp; SANITATION</t>
  </si>
  <si>
    <t>Interest External Loan-DBSA;</t>
  </si>
  <si>
    <t>CURRENT YEAR</t>
  </si>
  <si>
    <t>0001/0731/0000</t>
  </si>
  <si>
    <t>CAPACITATING NEW COUNCILLORS</t>
  </si>
  <si>
    <t>0001/3606/0000</t>
  </si>
  <si>
    <t>Entertainment - Mayor;</t>
  </si>
  <si>
    <t>0001/3608/0000</t>
  </si>
  <si>
    <t>Entertainment - Speaker;</t>
  </si>
  <si>
    <t>Conference &amp; Seminars;</t>
  </si>
  <si>
    <t>0025/3616/0000</t>
  </si>
  <si>
    <t>0025/3618/0000</t>
  </si>
  <si>
    <t>BUDGET AND TREASURY</t>
  </si>
  <si>
    <t>0050/3602/0000</t>
  </si>
  <si>
    <t>0050/3605/0000</t>
  </si>
  <si>
    <t>0050/3616/0000</t>
  </si>
  <si>
    <t>0050/3630/0000</t>
  </si>
  <si>
    <t>0050/0299/0000</t>
  </si>
  <si>
    <t>Gain/Loss on Disposal of Asset;</t>
  </si>
  <si>
    <t>0080/3602/0000</t>
  </si>
  <si>
    <t>0080/3605/0000</t>
  </si>
  <si>
    <t>0080/3615/0000</t>
  </si>
  <si>
    <t>0080/3616/0000</t>
  </si>
  <si>
    <t>0101/0723/0000</t>
  </si>
  <si>
    <t>0101/0700/0000</t>
  </si>
  <si>
    <t>0101/0804/0000</t>
  </si>
  <si>
    <t>0101/0300/0000</t>
  </si>
  <si>
    <t>0101/3720/0000</t>
  </si>
  <si>
    <t>0101/3721/0000</t>
  </si>
  <si>
    <t>TOTAL GRANT FUNDED IDP PROJECTS ENGINEERING</t>
  </si>
  <si>
    <t>CAPITAL EXPENDITURE IDP-GRANT FUNDED PROJECTS</t>
  </si>
  <si>
    <t>OPERATING CAPITAL -CONTRIBUTIONS FROM OWN REVENUE</t>
  </si>
  <si>
    <t>TOTAL</t>
  </si>
  <si>
    <t>SUB TOTAL</t>
  </si>
  <si>
    <t>0100/3605/0000</t>
  </si>
  <si>
    <t>0100/3615/0000</t>
  </si>
  <si>
    <t>0100/3616/0000</t>
  </si>
  <si>
    <t>0100/3618/0000</t>
  </si>
  <si>
    <t>0100/3642/0000</t>
  </si>
  <si>
    <t>Disabled Programmes;</t>
  </si>
  <si>
    <t>0100/4540/0000</t>
  </si>
  <si>
    <t>Operating Projects - Grant E</t>
  </si>
  <si>
    <t>0102/3605/0000</t>
  </si>
  <si>
    <t>0102/3615/0000</t>
  </si>
  <si>
    <t>0102/3741/0000</t>
  </si>
  <si>
    <t>Operating Projects MIG/DWAF</t>
  </si>
  <si>
    <t>0102/3742/0000</t>
  </si>
  <si>
    <t>Operating Projects -Grants;</t>
  </si>
  <si>
    <t>0104/3200/0000</t>
  </si>
  <si>
    <t>0104/3618/0000</t>
  </si>
  <si>
    <t>0104/3630/0000</t>
  </si>
  <si>
    <t>0201/3605/0000</t>
  </si>
  <si>
    <t>0201/3615/0000</t>
  </si>
  <si>
    <t>0201/3616/0000</t>
  </si>
  <si>
    <t>0201/3618/0000</t>
  </si>
  <si>
    <t>0201/3630/0000</t>
  </si>
  <si>
    <t>0201/3645/0000</t>
  </si>
  <si>
    <t>Poverty Alleviation;</t>
  </si>
  <si>
    <t>0201/3648/0000</t>
  </si>
  <si>
    <t>Environment Awareness;</t>
  </si>
  <si>
    <t>0201/3668/0000</t>
  </si>
  <si>
    <t>0201/3671/0000</t>
  </si>
  <si>
    <t>LED/Tourism training facilit</t>
  </si>
  <si>
    <t>0201/3673/0000</t>
  </si>
  <si>
    <t>Website development &amp; hostin</t>
  </si>
  <si>
    <t>0201/3674/0000</t>
  </si>
  <si>
    <t>AFLED Capacity Building;</t>
  </si>
  <si>
    <t>0201/3679/0000</t>
  </si>
  <si>
    <t>Shared Services -GIS;</t>
  </si>
  <si>
    <t>0201/3680/0000</t>
  </si>
  <si>
    <t>CTO Support;</t>
  </si>
  <si>
    <t>0201/3681/0000</t>
  </si>
  <si>
    <t>Amajuba Tourism Marketing;</t>
  </si>
  <si>
    <t>0201/3684/0000</t>
  </si>
  <si>
    <t>Drakensberg Nodal Study;</t>
  </si>
  <si>
    <t>0331/4545/0000</t>
  </si>
  <si>
    <t>Maintenance Fencing &amp; Ground</t>
  </si>
  <si>
    <t>0331/4555/0000</t>
  </si>
  <si>
    <t>Maintenance Electrical Equip</t>
  </si>
  <si>
    <t>0331/4557/0000</t>
  </si>
  <si>
    <t>Maintenance Trailers &amp; Vehic</t>
  </si>
  <si>
    <t>0331/3614/0000</t>
  </si>
  <si>
    <t>Meetings - Stationery;</t>
  </si>
  <si>
    <t>0331/3616/0000</t>
  </si>
  <si>
    <t>0331/3618/0000</t>
  </si>
  <si>
    <t>0331/4558/0000</t>
  </si>
  <si>
    <t>HIRING OF FLEET -WSA;</t>
  </si>
  <si>
    <t>Transfers from/(to) Other Reserves-Bad Debt</t>
  </si>
  <si>
    <t>Transfers from/(to) Other Reserve-Leave</t>
  </si>
  <si>
    <t>0025/0737/0000</t>
  </si>
  <si>
    <t>Clothing Allowance</t>
  </si>
  <si>
    <t>0025/3056/0000</t>
  </si>
  <si>
    <t>Contributions to Capital</t>
  </si>
  <si>
    <t xml:space="preserve">Maintenance of Devices for Boardrooms  </t>
  </si>
  <si>
    <t>0080/3723/0000</t>
  </si>
  <si>
    <t>0080/3724/0000</t>
  </si>
  <si>
    <t>0080/3912/0000</t>
  </si>
  <si>
    <t>Electrical Back Up-Alternative Electrical Supply</t>
  </si>
  <si>
    <t>0080/3916/0000</t>
  </si>
  <si>
    <t>Contract Management System &amp; Legal Library</t>
  </si>
  <si>
    <t>0080/3918/0000</t>
  </si>
  <si>
    <t>Council Support</t>
  </si>
  <si>
    <t>0080/3922/0001</t>
  </si>
  <si>
    <t>0080/3923/0000</t>
  </si>
  <si>
    <r>
      <t>National Grant Allocations</t>
    </r>
    <r>
      <rPr>
        <b/>
        <u/>
        <vertAlign val="superscript"/>
        <sz val="12"/>
        <rFont val="Tahoma"/>
        <family val="2"/>
      </rPr>
      <t>1</t>
    </r>
  </si>
  <si>
    <t>SALGA-KZN Games</t>
  </si>
  <si>
    <t>0101/3616/0000</t>
  </si>
  <si>
    <t>Health and Hygiene Campaign</t>
  </si>
  <si>
    <t>Vector Control Programme</t>
  </si>
  <si>
    <t>HPCSA Registration Fees</t>
  </si>
  <si>
    <t>Pathological Sampling</t>
  </si>
  <si>
    <t>Consumables</t>
  </si>
  <si>
    <t>0101/3910/0000</t>
  </si>
  <si>
    <t>0101/3911/0000</t>
  </si>
  <si>
    <t>0101/3912/0000</t>
  </si>
  <si>
    <t>0101/3913/0000</t>
  </si>
  <si>
    <t>0101/3914/0000</t>
  </si>
  <si>
    <t>Call Centre Management</t>
  </si>
  <si>
    <t xml:space="preserve"> IT Systems;</t>
  </si>
  <si>
    <t>IDP/Budget Public Participation;</t>
  </si>
  <si>
    <t>Maintenance Plant Machinery &amp; Equipment</t>
  </si>
  <si>
    <t>0102/3987/0000</t>
  </si>
  <si>
    <t>ADM Call centre</t>
  </si>
  <si>
    <t>TSC -Offical Launches Centre</t>
  </si>
  <si>
    <t>0200/3800/0000</t>
  </si>
  <si>
    <t>0200/3668/0000</t>
  </si>
  <si>
    <t>Reclaimed Vat from Conditional grants and Operating Expenditure</t>
  </si>
  <si>
    <t>Postage</t>
  </si>
  <si>
    <t>0331/3631/000</t>
  </si>
  <si>
    <t>0050/3628/0000</t>
  </si>
  <si>
    <t>0104/3602/0000</t>
  </si>
  <si>
    <t>0331/0804/0000</t>
  </si>
  <si>
    <t>Sundry Income-Debtors;</t>
  </si>
  <si>
    <t>0331/3655/0000</t>
  </si>
  <si>
    <t>9503/9523/9501</t>
  </si>
  <si>
    <t>0080/0732/0000</t>
  </si>
  <si>
    <t>IGR Grant -Government Expert</t>
  </si>
  <si>
    <t>DONATIONS</t>
  </si>
  <si>
    <t>Operating Grants -PPE-MIG;</t>
  </si>
  <si>
    <t>0102/0724/0000</t>
  </si>
  <si>
    <t>EPWP -Publicworks Grant;</t>
  </si>
  <si>
    <t>0102/0725/0000</t>
  </si>
  <si>
    <t>0102/3865/0000</t>
  </si>
  <si>
    <t>EPWP-Publicworks Grant Expen</t>
  </si>
  <si>
    <t>0080/3055/0000</t>
  </si>
  <si>
    <t>Post Retirement Medical Expe</t>
  </si>
  <si>
    <t>0080/3057/0000</t>
  </si>
  <si>
    <t>Long Service Awards Expense;</t>
  </si>
  <si>
    <t>0331/3603/0000</t>
  </si>
  <si>
    <t>8.Expanded Public Works Programme incentive Grant</t>
  </si>
  <si>
    <t>9.Rural Transport and Infrastructure</t>
  </si>
  <si>
    <t>10.Rural Households Infrastructure Grant</t>
  </si>
  <si>
    <t xml:space="preserve"> EXECUTIVE SUMMARY </t>
  </si>
  <si>
    <t>Cleaning Materials</t>
  </si>
  <si>
    <t>Contracted Services</t>
  </si>
  <si>
    <t>General Costs-Other</t>
  </si>
  <si>
    <t>Operating Grants Expenditure</t>
  </si>
  <si>
    <t>Gardening Materials</t>
  </si>
  <si>
    <t>Fuel &amp; Oil-Offical Vehicle;</t>
  </si>
  <si>
    <t>Maintenance Pipelines &amp; Retic</t>
  </si>
  <si>
    <t>VIP &amp; Septic Tanks De-Sludging Costs;</t>
  </si>
  <si>
    <t>ROAD ASSET MANAGEMNET GRANT</t>
  </si>
  <si>
    <t>9503/9627/9501</t>
  </si>
  <si>
    <t>9599/9545/9501</t>
  </si>
  <si>
    <t xml:space="preserve">Budget Year </t>
  </si>
  <si>
    <t>0080/0820/0000</t>
  </si>
  <si>
    <t>Sale of Asset-Buildings;</t>
  </si>
  <si>
    <t>0080/3623/0000</t>
  </si>
  <si>
    <t>0201/0821/0000</t>
  </si>
  <si>
    <t>Atmospheric Emmission Licenc</t>
  </si>
  <si>
    <t>Atmospheric Emmission LicencE</t>
  </si>
  <si>
    <t>Gain on Disposal of Asset</t>
  </si>
  <si>
    <t>9503/9575/9501</t>
  </si>
  <si>
    <t>Subsistence &amp; Travel-Recruitment of DCS, CFO &amp; MM</t>
  </si>
  <si>
    <t>0101/3052/0000</t>
  </si>
  <si>
    <t>Equitable Share-Engineering Services Component</t>
  </si>
  <si>
    <t>0102/3008/0000</t>
  </si>
  <si>
    <t>Strategic Support-Shared Services Grant</t>
  </si>
  <si>
    <t>Equitable Share-Economic Development Services Component</t>
  </si>
  <si>
    <t>Capacitating Councillors -DPSS Grant</t>
  </si>
  <si>
    <t xml:space="preserve">Enviromental Management </t>
  </si>
  <si>
    <t>0201/0710/0000</t>
  </si>
  <si>
    <t>Spatial Planning</t>
  </si>
  <si>
    <t>Pollution Control</t>
  </si>
  <si>
    <t>MIG PMU admin cost</t>
  </si>
  <si>
    <t xml:space="preserve">Goedehoop bulk water and sanitation </t>
  </si>
  <si>
    <t>Danhauser Housing Development Bulk Water and Sanitation</t>
  </si>
  <si>
    <t>Buffalo Flats Water Supply Scheme Phase 3B</t>
  </si>
  <si>
    <t>9503/9701/9501</t>
  </si>
  <si>
    <t>Emxhakeni reticulation water scheme is an extension of existing water reticulation scheme to serve 500 households</t>
  </si>
  <si>
    <t>9503/9702/9501</t>
  </si>
  <si>
    <t>Pipeline extension and infrastructure in Skobharen and Alcockspruit</t>
  </si>
  <si>
    <t>9503/9703/9501</t>
  </si>
  <si>
    <t xml:space="preserve">Construction of vip toilets in Dannhauser </t>
  </si>
  <si>
    <t>9503/9704/9501</t>
  </si>
  <si>
    <t>Refurbishment of DNC WWTP,Tweediedale and Utrecht WTP</t>
  </si>
  <si>
    <t>9503/9705/9501</t>
  </si>
  <si>
    <t>Refurbishment and upgrade of Durnacol Water Treatment Works in Dannhauser</t>
  </si>
  <si>
    <t>9503/9706/9501</t>
  </si>
  <si>
    <t>Construction of Brakfontein resevoir</t>
  </si>
  <si>
    <t>ROAD TRANSPORT &amp; PUBLICWORKS PROGRAMME PROJECTS</t>
  </si>
  <si>
    <t>9506/9533/9501</t>
  </si>
  <si>
    <t>Office Furniture &amp; Equipment-Financial services</t>
  </si>
  <si>
    <t xml:space="preserve">CAPITAL TRANSFER AND EXPENDITURE </t>
  </si>
  <si>
    <t>2. Municipal Systems Improvement Grant(Allocations in Kind)</t>
  </si>
  <si>
    <t xml:space="preserve">11.Energy Efficiency and Demand Side Management Grant </t>
  </si>
  <si>
    <t>9504/9628/9501</t>
  </si>
  <si>
    <t>9503/9524/9501</t>
  </si>
  <si>
    <t>WSIG GRANT FUNDED PROJECTS</t>
  </si>
  <si>
    <t>0050/3988/0000</t>
  </si>
  <si>
    <t>Interest Paid</t>
  </si>
  <si>
    <t>Interest on Overdraft</t>
  </si>
  <si>
    <t>0050/3989/0000</t>
  </si>
  <si>
    <t>0331/0781/0000</t>
  </si>
  <si>
    <t>Penalty Late co</t>
  </si>
  <si>
    <t>Penalty Late completion of Projects</t>
  </si>
  <si>
    <t>9503/9517/9501</t>
  </si>
  <si>
    <t>EMANDLANGENI SANITATION-MIG;</t>
  </si>
  <si>
    <t>0025/0700/0000</t>
  </si>
  <si>
    <t>DONATIONS;</t>
  </si>
  <si>
    <t>Donations</t>
  </si>
  <si>
    <t>9503/9622/9501</t>
  </si>
  <si>
    <t>DISASTER MANAGEMENT -COGTA G</t>
  </si>
  <si>
    <t>2018/2019</t>
  </si>
  <si>
    <t xml:space="preserve">Current Year </t>
  </si>
  <si>
    <t>2018/19</t>
  </si>
  <si>
    <t>7.Municipal Water Infrastructure Grant</t>
  </si>
  <si>
    <t>Amajuba Disaster Management Centre Phase 2</t>
  </si>
  <si>
    <t>Upgrade of Citicall system</t>
  </si>
  <si>
    <t>Ermegency water supply to Ramaphosa,skobharen and 2 megalitre reservoir at Hilltop - Emadlangeni LM</t>
  </si>
  <si>
    <t>0100/0600/0000</t>
  </si>
  <si>
    <t>0102/3527/0000</t>
  </si>
  <si>
    <t>0102/3928/0000</t>
  </si>
  <si>
    <t>0102/3929/0000</t>
  </si>
  <si>
    <t>GIS data verification</t>
  </si>
  <si>
    <t>DPSS-COUNCILLOR CAPCITY BUILDING</t>
  </si>
  <si>
    <t xml:space="preserve">Fleet Finance leases </t>
  </si>
  <si>
    <t>GAZETTED GOVERNMENT  GRANT ALLOCATION 2018-2019-2020/21</t>
  </si>
  <si>
    <t>Fleet Expenses</t>
  </si>
  <si>
    <t>9503/9579/9501</t>
  </si>
  <si>
    <t>12.Development Planning Shared Services</t>
  </si>
  <si>
    <t xml:space="preserve">Sedan 1.6 New </t>
  </si>
  <si>
    <t xml:space="preserve">Single Cab Bakkie 2.4 New </t>
  </si>
  <si>
    <t>Software License Fees</t>
  </si>
  <si>
    <t>Dannhauser Borehole Refurbishment Program</t>
  </si>
  <si>
    <t>0050/3000/0000</t>
  </si>
  <si>
    <t>VODACOM CLAIM PHONE;</t>
  </si>
  <si>
    <t>CAPITAL GRANT ALLOCATIONS</t>
  </si>
  <si>
    <t>RECEIVED TO DATE</t>
  </si>
  <si>
    <t>FMS</t>
  </si>
  <si>
    <t>EMS</t>
  </si>
  <si>
    <t>DC25_R0010_Equitable Share</t>
  </si>
  <si>
    <t>DC25_OMM0004_Employee related costs</t>
  </si>
  <si>
    <t>DC25_OMM0008_Subsistance &amp; Travel-Council</t>
  </si>
  <si>
    <t>DC25_OMM0009_Entertainment - General</t>
  </si>
  <si>
    <t>DC25_Depreciation Furniture and office equipment (Mayor and council)</t>
  </si>
  <si>
    <t>DC25_OMM0010_Bonus</t>
  </si>
  <si>
    <t>DC25_Depreciation Furniture and office equipment (Municipal manager)</t>
  </si>
  <si>
    <t>DC25_OMM0005_Books &amp; Publications</t>
  </si>
  <si>
    <t>DC25_R0022_Infrastructure Skills Development Grant [Schedule 5B]</t>
  </si>
  <si>
    <t>DC25_R0022_Tele/Cellphone Cost Recovere</t>
  </si>
  <si>
    <t>DC25_CORP0033_Employee related costs</t>
  </si>
  <si>
    <t xml:space="preserve">DC25_Fleet Finance leases </t>
  </si>
  <si>
    <t>DC25_Council Support</t>
  </si>
  <si>
    <t>DC25_Contract Management System &amp; Legal Library</t>
  </si>
  <si>
    <t>DC25_Maint of Access/Surv</t>
  </si>
  <si>
    <t>DC25_Council Chamber-Water Divert</t>
  </si>
  <si>
    <t>DC25_Depreciation Furniture and office equipment (Corporate services)</t>
  </si>
  <si>
    <t>DC25_CORP0035_Repairs of Office Furniture and Equipment</t>
  </si>
  <si>
    <t>DC25_CORP0034_Experience Training</t>
  </si>
  <si>
    <t>DC25_CORP0031_Subsistence &amp; Travel allowance</t>
  </si>
  <si>
    <t>DC25_CORP0030_Provision of entertainment - general</t>
  </si>
  <si>
    <t>DC25_CORP0027_Provision of legal support services - legal matters against ADM</t>
  </si>
  <si>
    <t>DC25_CORP0026_Provision of legal support services - disciplinary matters</t>
  </si>
  <si>
    <t>DC25_CORP0025_Job Evaluation</t>
  </si>
  <si>
    <t>DC25_CORP0023_Improve the capacity of staff to deliver services - WSP</t>
  </si>
  <si>
    <t>DC25_CORP0020_Provision of adequate human capital</t>
  </si>
  <si>
    <t>DC25_CORP0019_Funtional Employee Wellness Programme</t>
  </si>
  <si>
    <t>DC25_CORP0018_Worksman Compensation levy</t>
  </si>
  <si>
    <t>DC25_CORP0017_Occupational Health &amp; Safety</t>
  </si>
  <si>
    <t>DC25_CORP0016_Fuel &amp; Oil - Official Vehicles</t>
  </si>
  <si>
    <t>DC25_CORP0015_SALGA Membership Fees</t>
  </si>
  <si>
    <t>DC25_CORP0014_Physical Security Services</t>
  </si>
  <si>
    <t>DC25_CORP0013_Property / building Maintenance</t>
  </si>
  <si>
    <t>DC25_CORP0012_Property / building Maintenance</t>
  </si>
  <si>
    <t>DC25_CORP0011_Property / building Maintenance</t>
  </si>
  <si>
    <t>DC25_CORP0010_Property / building Maintenance</t>
  </si>
  <si>
    <t>DC25_CORP0009_Property / building Maintenance</t>
  </si>
  <si>
    <t>DC25_CORP0008_Property / building Maintenance</t>
  </si>
  <si>
    <t>DC25_CORP0006_Property / building Maintenance</t>
  </si>
  <si>
    <t>DC25_CORP0005_Property / building Maintenance</t>
  </si>
  <si>
    <t>DC25_CORP0004_Property / building Maintenance</t>
  </si>
  <si>
    <t>DC25_CORP0003_Records Management functionality</t>
  </si>
  <si>
    <t>DC25_CORP0002_Records Management functionality</t>
  </si>
  <si>
    <t>DC25_CORP0001_Records Management functionality</t>
  </si>
  <si>
    <t>DC25_CORP0080_Software Licence</t>
  </si>
  <si>
    <t>0080/3932/0000</t>
  </si>
  <si>
    <t>DC25_CORP0032_Office furniture</t>
  </si>
  <si>
    <t>0080/0700/0000</t>
  </si>
  <si>
    <t>DC25_OMM0007_Subsistence &amp; Travel - Office of the Municipal Manager</t>
  </si>
  <si>
    <t>DC25_OMM0006_Annual Report</t>
  </si>
  <si>
    <t>DC25_OMM0002_Procurement of branded corporate gifts</t>
  </si>
  <si>
    <t>DC25_OMM0003_Audit Committee Allowances and disbursements</t>
  </si>
  <si>
    <t>DC25_FINS0003_Municipal Employee costs</t>
  </si>
  <si>
    <t>DC25_R009_INTEREST ON INVESTMENT</t>
  </si>
  <si>
    <t>DC25_R0015_Local Government Financial Management Grant [Schedule 5B]</t>
  </si>
  <si>
    <t>DC25_R0017_Sales of Goods and Rendering of Services (Tender documents)</t>
  </si>
  <si>
    <t>DC25_R0017_Sales of Goods and Rendering of Services (sundry income)</t>
  </si>
  <si>
    <t>DC25_Depreciation Furniture and office equipment (Budget and treasury)</t>
  </si>
  <si>
    <t>DC25_Proffesional &amp; Legal Costs</t>
  </si>
  <si>
    <t>Office furniture BTO</t>
  </si>
  <si>
    <t>DC25_FINS0025_Local Government Finance Management Grant</t>
  </si>
  <si>
    <t>DC25_FINS0014_Printing and Stationary</t>
  </si>
  <si>
    <t>DC25_FINS0015_Postage</t>
  </si>
  <si>
    <t>DC25_FINS0017_Subsistance and Travel:Incidental Costs</t>
  </si>
  <si>
    <t>DC25_FINS0018_Audit Fees External</t>
  </si>
  <si>
    <t>DC25_FINS0019_Software Licence</t>
  </si>
  <si>
    <t>DC25_FINS0020_Bank Charges</t>
  </si>
  <si>
    <t>DC25_FINS0021_Insurance</t>
  </si>
  <si>
    <t>DC25_FINS0022_Interest Paid</t>
  </si>
  <si>
    <t>0100/0700/0000</t>
  </si>
  <si>
    <t>DC25_R0023_Rental from Fixed Assets</t>
  </si>
  <si>
    <t>DC25_CS0100_Employee Related Costs_Social development</t>
  </si>
  <si>
    <t>DC25_Depreciation Community assets</t>
  </si>
  <si>
    <t>DC25_CS0014_SALGA-KZN DSR Games</t>
  </si>
  <si>
    <t>DC25_CS0016_Senior Citizens Programme</t>
  </si>
  <si>
    <t>DC25_CS0022_Subsistence &amp; Travel</t>
  </si>
  <si>
    <t>DC25_CS0016_Disabled Programmes</t>
  </si>
  <si>
    <t>DC25_CS0020_Prevention and Fighting HIV and Aids Pandemic</t>
  </si>
  <si>
    <t>DC25_Youth</t>
  </si>
  <si>
    <t>DC25_Conference &amp; Seminars</t>
  </si>
  <si>
    <t>DC25_CS0016_Gender Programs</t>
  </si>
  <si>
    <t>DC25_CS0017_Arts and Culture Development Programmes</t>
  </si>
  <si>
    <t>DC25_CS0016_Child Protection and Children's Rights, Gender and  Disability  redress and equity</t>
  </si>
  <si>
    <t>DC25_CSEH0101_Employee Related Cost</t>
  </si>
  <si>
    <t>DC25_Printing &amp; Stationary</t>
  </si>
  <si>
    <t>DC25_CS0007_Travel and duties beyond Amajuba boundaries</t>
  </si>
  <si>
    <t>DC25_CS0008_HPCSA fees</t>
  </si>
  <si>
    <t>DC25_CS0009_Health Promotion</t>
  </si>
  <si>
    <t>DC25_CS0006_Quarterly routine water sampling(CHANGE NAME TO PATHOLOGICAL SAMPLING)</t>
  </si>
  <si>
    <t>DC25_CS0006_consumables</t>
  </si>
  <si>
    <t>0102/0700/0000</t>
  </si>
  <si>
    <t>DC25_R0011_Expanded Public Works Programme Integrated Grant for Municipalities [Schedule 5B]</t>
  </si>
  <si>
    <t>DC25_PMU0102_Employee Related Costs</t>
  </si>
  <si>
    <t>DC25_PMU0001_Subsistence &amp; Travel</t>
  </si>
  <si>
    <t>DC25_PMU0002_EPWP-Publicworks Grant Expenditure</t>
  </si>
  <si>
    <t>DC25_PMU0003_Call Centre Management</t>
  </si>
  <si>
    <t>DC25_GIS data verification</t>
  </si>
  <si>
    <t>0104/0700/0000</t>
  </si>
  <si>
    <t>DC25_DMC0104_Employee related costs</t>
  </si>
  <si>
    <t>DC25_Subsistence &amp; Travel</t>
  </si>
  <si>
    <t>DC25_Disaster Manage Capacity BuiLDING</t>
  </si>
  <si>
    <t>DC25_Disaster Relief Intervention</t>
  </si>
  <si>
    <t>DC25_CS0001_Review of Disaster Management Plan &amp; Framework</t>
  </si>
  <si>
    <t>0200/0700/0000</t>
  </si>
  <si>
    <t>DC25_CSHF02000_Employee Related Costs</t>
  </si>
  <si>
    <t>DC25_Marketing &amp; Corporate Image</t>
  </si>
  <si>
    <t>DC25_R0014_Municipal Systems Improvement Grant [Schedule 5B](SHARED PLANNING)</t>
  </si>
  <si>
    <t>DC25_O0000005_Employee Related Costs</t>
  </si>
  <si>
    <t>DC25_Depreciation Computer Software (Planning and development)</t>
  </si>
  <si>
    <t>DC25_O0000009_Subsistence &amp; Travel</t>
  </si>
  <si>
    <t>DC25_Environmental Management</t>
  </si>
  <si>
    <t>DC25_O0000004_ICT</t>
  </si>
  <si>
    <t>DC25_Amajuba Tourism Marketing</t>
  </si>
  <si>
    <t>DC25_O0000007_IDP/Budget Public Participation</t>
  </si>
  <si>
    <t>DC25_O0000008_PROJECT INITIATION FUND</t>
  </si>
  <si>
    <t>DC25_O0000003_AQMP</t>
  </si>
  <si>
    <t>DC25_R0024_Water</t>
  </si>
  <si>
    <t>DC25_R1008_Revenue Sanitation</t>
  </si>
  <si>
    <t>DC25_R0018_Receivables</t>
  </si>
  <si>
    <t>DC25_W&amp;S0331_Employee related costs</t>
  </si>
  <si>
    <t>DC25_TES0002_Maintenance Plant Machinery &amp; Equipment</t>
  </si>
  <si>
    <t>DC25_TES0003_Maintenance Resevoirs &amp; Tank</t>
  </si>
  <si>
    <t>DC25_TES0004_Maintenance of  Ponds</t>
  </si>
  <si>
    <t>DC25_TES0017_Maintenance Pipelines &amp; Retic</t>
  </si>
  <si>
    <t>DC25_TES0001_Maintenance: Fencing of resevoir</t>
  </si>
  <si>
    <t>DC25_TES0021_Interest External Loan-DBSA</t>
  </si>
  <si>
    <t>DC25_TES0016_Cleaning Materials</t>
  </si>
  <si>
    <t>DC25_TES0013_Electrcity for operations and maintenance</t>
  </si>
  <si>
    <t>DC25_Depreciation Water Supply Infrastructure (water and sanitation)</t>
  </si>
  <si>
    <t>DC25_TES0020_Subsistence &amp; Travel</t>
  </si>
  <si>
    <t>DC25_TES0005_Tools</t>
  </si>
  <si>
    <t>DC25_TES0006_Water analysis</t>
  </si>
  <si>
    <t>DC25_TES0007_Protective Clothing</t>
  </si>
  <si>
    <t>DC25_TES0008_Water Tanker Delivery Service</t>
  </si>
  <si>
    <t>DC25_TES0023_VIP &amp; Septic Tanks De-Sludging Costs</t>
  </si>
  <si>
    <t>DC25_TES0010_Bulk Water Purchases</t>
  </si>
  <si>
    <t>DC25_TES0011_Chemicals; Water Treatment</t>
  </si>
  <si>
    <t>DC25_TES0015_Promotions &amp; Campaigns</t>
  </si>
  <si>
    <t>0331/4495/0000</t>
  </si>
  <si>
    <t>BAD BEDTS PROVISION(NOT ON BUDGET)</t>
  </si>
  <si>
    <t>DC25_CE0010_MIG PMU admin cost</t>
  </si>
  <si>
    <t>DC25_EMANDLANGENI SANITATION-MIG;</t>
  </si>
  <si>
    <t>DC25_CE0013_Buffalo Flats Water Supply Scheme Phase 3B</t>
  </si>
  <si>
    <t>DC25_CE0011_Goedehoop bulk water and sanitation</t>
  </si>
  <si>
    <t>DC25_CE0012_Danhauser Housing Development Bulk Water and Sanitation</t>
  </si>
  <si>
    <t>DC25_Amajuba Disaster Management Centre Phase 2</t>
  </si>
  <si>
    <t>DC25_Rural Transport and Infrastructure</t>
  </si>
  <si>
    <t>DC25_CE0001_Emxakheni Water Scheme</t>
  </si>
  <si>
    <t>DC25_CE0002_Buffalo Flats Water Supply Scheme Phase 4 (infills)</t>
  </si>
  <si>
    <t>DC25_CE0003_Rural Household Infra Projects: sanitation infills</t>
  </si>
  <si>
    <t>DC25_CE0004_Refurbishment of water and waste water treatment plants</t>
  </si>
  <si>
    <t>DC25_CE0005_Refurbishment and upgrade of Durnacol Water Treatment Works</t>
  </si>
  <si>
    <t>DC25_CE0006_Construction of Brakfontein resevoir</t>
  </si>
  <si>
    <t>DC25_Upgrade of Citicall system</t>
  </si>
  <si>
    <t>DC25_Ermegency water supply to Ramaphosa -Emadlangeni LM</t>
  </si>
  <si>
    <t>DC25_Dannhauser Borehole Refurbishment Program</t>
  </si>
  <si>
    <t>Received</t>
  </si>
  <si>
    <t>CONSOLIDATED  OPERTAING EXPENDITURE</t>
  </si>
  <si>
    <t>0201/3703/0000</t>
  </si>
  <si>
    <t>Growth &amp; Develo</t>
  </si>
  <si>
    <t>13.Growth and Development Summit</t>
  </si>
  <si>
    <t>0001/3614/0000</t>
  </si>
  <si>
    <t>0102/0727/0000</t>
  </si>
  <si>
    <t>Operatating Gra</t>
  </si>
  <si>
    <t>0102/0728/0000</t>
  </si>
  <si>
    <t>Operating Grant</t>
  </si>
  <si>
    <t>Operatating Grants-MIG</t>
  </si>
  <si>
    <t>Operating Grant-WSIG</t>
  </si>
  <si>
    <t>Operating Grants-PPE -WSIG;</t>
  </si>
  <si>
    <t>Vat</t>
  </si>
  <si>
    <t>Growth &amp; Development</t>
  </si>
  <si>
    <t>DRAFT ADJUSTMENT BUDGET</t>
  </si>
  <si>
    <t>DRAFT ADJUSTMENT BUDGET 2018/2019</t>
  </si>
  <si>
    <t>APPROVED ROLL-OVERS</t>
  </si>
  <si>
    <t>AJUSTMENT BUDGET</t>
  </si>
  <si>
    <t>TOTAL ADJUSTMENT BUDGET</t>
  </si>
  <si>
    <t xml:space="preserve">GRANT TRANSFERS </t>
  </si>
  <si>
    <t>Growth and Development Summit</t>
  </si>
  <si>
    <t>Councillor Training</t>
  </si>
  <si>
    <t>14.Disaster Management Grant</t>
  </si>
  <si>
    <t>15.Councillor Training</t>
  </si>
  <si>
    <t>Operating Grants MIG</t>
  </si>
  <si>
    <t>Operating Grants -WSIG;</t>
  </si>
  <si>
    <t>-</t>
  </si>
  <si>
    <t>Legal and Disciplinary Hearing Costs</t>
  </si>
  <si>
    <t>9507/9600/0000</t>
  </si>
  <si>
    <t>IT Equipment and Furniture</t>
  </si>
  <si>
    <t>Air Quality Environment</t>
  </si>
  <si>
    <t>0331/3932/0000</t>
  </si>
  <si>
    <t>DC25_CORP0032_Motor Vehicle</t>
  </si>
  <si>
    <t>Motor Vehicle</t>
  </si>
  <si>
    <t xml:space="preserve">TOTAL CAPITAL BUDGET </t>
  </si>
  <si>
    <t>Roll-Overs</t>
  </si>
  <si>
    <t>TOTAL CAPITAL BUDGET</t>
  </si>
  <si>
    <t>Motor Vehicles</t>
  </si>
  <si>
    <t>0331/0000/0000</t>
  </si>
  <si>
    <t>0201/0000/0000</t>
  </si>
  <si>
    <t>Office Furniture &amp; Equipment-Planning and Development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</si>
</sst>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 * #,##0_ ;_ * \-#,##0_ ;_ * &quot;-&quot;??_ ;_ @_ "/>
    <numFmt numFmtId="168" formatCode="#,##0;\(#,##0\)"/>
    <numFmt numFmtId="169" formatCode="0_);[Red]\(0\)"/>
    <numFmt numFmtId="170" formatCode="_ [$€-2]\ * #,##0.00_ ;_ [$€-2]\ * \-#,##0.00_ ;_ [$€-2]\ * &quot;-&quot;??_ "/>
    <numFmt numFmtId="171" formatCode="_(* #,##0_);_(* \(#,##0\);_(* &quot;-&quot;??_);_(@_)"/>
    <numFmt numFmtId="172" formatCode="\$#,##0\ ;\(\$#,##0\)"/>
    <numFmt numFmtId="173" formatCode="_-* #,##0_-;\-* #,##0_-;_-* &quot;-&quot;??_-;_-@_-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u/>
      <sz val="12"/>
      <color indexed="8"/>
      <name val="Tahoma"/>
      <family val="2"/>
    </font>
    <font>
      <b/>
      <sz val="12"/>
      <color indexed="8"/>
      <name val="Bookman Old Style"/>
      <family val="1"/>
    </font>
    <font>
      <u/>
      <sz val="12"/>
      <name val="Tahoma"/>
      <family val="2"/>
    </font>
    <font>
      <sz val="12"/>
      <name val="Tempus Sans ITC"/>
      <family val="5"/>
    </font>
    <font>
      <b/>
      <sz val="16"/>
      <name val="Tahoma"/>
      <family val="2"/>
    </font>
    <font>
      <sz val="16"/>
      <name val="Tahoma"/>
      <family val="2"/>
    </font>
    <font>
      <b/>
      <sz val="1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vertAlign val="superscript"/>
      <sz val="12"/>
      <name val="Tahoma"/>
      <family val="2"/>
    </font>
    <font>
      <sz val="10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8"/>
      <name val="Arial"/>
      <family val="2"/>
    </font>
    <font>
      <b/>
      <u val="singleAccounting"/>
      <sz val="12"/>
      <name val="Tahoma"/>
      <family val="2"/>
    </font>
    <font>
      <sz val="12"/>
      <color rgb="FFFF0000"/>
      <name val="Tahoma"/>
      <family val="2"/>
    </font>
    <font>
      <sz val="18"/>
      <name val="Tahoma"/>
      <family val="2"/>
    </font>
    <font>
      <sz val="12"/>
      <color theme="0"/>
      <name val="Tahoma"/>
      <family val="2"/>
    </font>
    <font>
      <sz val="14"/>
      <color theme="0"/>
      <name val="Tahoma"/>
      <family val="2"/>
    </font>
    <font>
      <sz val="12"/>
      <name val="Arial"/>
      <family val="2"/>
    </font>
    <font>
      <sz val="14"/>
      <color theme="1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2"/>
      <name val="Tahoma"/>
      <family val="2"/>
    </font>
    <font>
      <sz val="16"/>
      <color theme="0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b/>
      <u/>
      <sz val="12"/>
      <color indexed="8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b/>
      <sz val="18"/>
      <name val="Tahoma"/>
      <family val="2"/>
    </font>
    <font>
      <sz val="14"/>
      <name val="Tahoma"/>
      <family val="2"/>
    </font>
    <font>
      <b/>
      <sz val="14"/>
      <name val="Comic Sans MS"/>
      <family val="4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Verdana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0"/>
      <name val="Tahoma"/>
      <family val="2"/>
    </font>
    <font>
      <sz val="10"/>
      <color rgb="FFFF0000"/>
      <name val="Arial"/>
      <family val="2"/>
    </font>
    <font>
      <b/>
      <sz val="12"/>
      <color rgb="FFFF0000"/>
      <name val="Tahoma"/>
      <family val="2"/>
    </font>
    <font>
      <b/>
      <sz val="10"/>
      <color rgb="FFFF0000"/>
      <name val="Arial"/>
      <family val="2"/>
    </font>
    <font>
      <sz val="12"/>
      <color theme="9"/>
      <name val="Tahoma"/>
      <family val="2"/>
    </font>
    <font>
      <sz val="10"/>
      <color theme="9"/>
      <name val="Arial"/>
      <family val="2"/>
    </font>
    <font>
      <b/>
      <sz val="12"/>
      <color theme="9"/>
      <name val="Tahoma"/>
      <family val="2"/>
    </font>
    <font>
      <b/>
      <sz val="14"/>
      <color theme="0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b/>
      <sz val="20"/>
      <name val="Tahoma"/>
      <family val="2"/>
    </font>
    <font>
      <sz val="20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438">
    <xf numFmtId="170" fontId="0" fillId="0" borderId="0"/>
    <xf numFmtId="170" fontId="32" fillId="3" borderId="0" applyNumberFormat="0" applyBorder="0" applyAlignment="0" applyProtection="0"/>
    <xf numFmtId="170" fontId="32" fillId="4" borderId="0" applyNumberFormat="0" applyBorder="0" applyAlignment="0" applyProtection="0"/>
    <xf numFmtId="170" fontId="32" fillId="5" borderId="0" applyNumberFormat="0" applyBorder="0" applyAlignment="0" applyProtection="0"/>
    <xf numFmtId="170" fontId="32" fillId="6" borderId="0" applyNumberFormat="0" applyBorder="0" applyAlignment="0" applyProtection="0"/>
    <xf numFmtId="170" fontId="32" fillId="7" borderId="0" applyNumberFormat="0" applyBorder="0" applyAlignment="0" applyProtection="0"/>
    <xf numFmtId="170" fontId="32" fillId="8" borderId="0" applyNumberFormat="0" applyBorder="0" applyAlignment="0" applyProtection="0"/>
    <xf numFmtId="170" fontId="32" fillId="9" borderId="0" applyNumberFormat="0" applyBorder="0" applyAlignment="0" applyProtection="0"/>
    <xf numFmtId="170" fontId="32" fillId="10" borderId="0" applyNumberFormat="0" applyBorder="0" applyAlignment="0" applyProtection="0"/>
    <xf numFmtId="170" fontId="32" fillId="11" borderId="0" applyNumberFormat="0" applyBorder="0" applyAlignment="0" applyProtection="0"/>
    <xf numFmtId="170" fontId="32" fillId="12" borderId="0" applyNumberFormat="0" applyBorder="0" applyAlignment="0" applyProtection="0"/>
    <xf numFmtId="170" fontId="32" fillId="13" borderId="0" applyNumberFormat="0" applyBorder="0" applyAlignment="0" applyProtection="0"/>
    <xf numFmtId="170" fontId="32" fillId="14" borderId="0" applyNumberFormat="0" applyBorder="0" applyAlignment="0" applyProtection="0"/>
    <xf numFmtId="170" fontId="33" fillId="15" borderId="0" applyNumberFormat="0" applyBorder="0" applyAlignment="0" applyProtection="0"/>
    <xf numFmtId="170" fontId="33" fillId="16" borderId="0" applyNumberFormat="0" applyBorder="0" applyAlignment="0" applyProtection="0"/>
    <xf numFmtId="170" fontId="33" fillId="17" borderId="0" applyNumberFormat="0" applyBorder="0" applyAlignment="0" applyProtection="0"/>
    <xf numFmtId="170" fontId="33" fillId="18" borderId="0" applyNumberFormat="0" applyBorder="0" applyAlignment="0" applyProtection="0"/>
    <xf numFmtId="170" fontId="33" fillId="19" borderId="0" applyNumberFormat="0" applyBorder="0" applyAlignment="0" applyProtection="0"/>
    <xf numFmtId="170" fontId="33" fillId="20" borderId="0" applyNumberFormat="0" applyBorder="0" applyAlignment="0" applyProtection="0"/>
    <xf numFmtId="170" fontId="33" fillId="21" borderId="0" applyNumberFormat="0" applyBorder="0" applyAlignment="0" applyProtection="0"/>
    <xf numFmtId="170" fontId="33" fillId="22" borderId="0" applyNumberFormat="0" applyBorder="0" applyAlignment="0" applyProtection="0"/>
    <xf numFmtId="170" fontId="33" fillId="23" borderId="0" applyNumberFormat="0" applyBorder="0" applyAlignment="0" applyProtection="0"/>
    <xf numFmtId="170" fontId="33" fillId="24" borderId="0" applyNumberFormat="0" applyBorder="0" applyAlignment="0" applyProtection="0"/>
    <xf numFmtId="170" fontId="33" fillId="25" borderId="0" applyNumberFormat="0" applyBorder="0" applyAlignment="0" applyProtection="0"/>
    <xf numFmtId="170" fontId="33" fillId="26" borderId="0" applyNumberFormat="0" applyBorder="0" applyAlignment="0" applyProtection="0"/>
    <xf numFmtId="170" fontId="34" fillId="27" borderId="0" applyNumberFormat="0" applyBorder="0" applyAlignment="0" applyProtection="0"/>
    <xf numFmtId="170" fontId="35" fillId="28" borderId="41" applyNumberFormat="0" applyAlignment="0" applyProtection="0"/>
    <xf numFmtId="170" fontId="36" fillId="29" borderId="42" applyNumberFormat="0" applyAlignment="0" applyProtection="0"/>
    <xf numFmtId="165" fontId="16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7" fillId="0" borderId="0" applyNumberFormat="0" applyFill="0" applyBorder="0" applyAlignment="0" applyProtection="0"/>
    <xf numFmtId="170" fontId="38" fillId="30" borderId="0" applyNumberFormat="0" applyBorder="0" applyAlignment="0" applyProtection="0"/>
    <xf numFmtId="170" fontId="39" fillId="0" borderId="43" applyNumberFormat="0" applyFill="0" applyAlignment="0" applyProtection="0"/>
    <xf numFmtId="170" fontId="40" fillId="0" borderId="44" applyNumberFormat="0" applyFill="0" applyAlignment="0" applyProtection="0"/>
    <xf numFmtId="170" fontId="41" fillId="0" borderId="45" applyNumberFormat="0" applyFill="0" applyAlignment="0" applyProtection="0"/>
    <xf numFmtId="170" fontId="41" fillId="0" borderId="0" applyNumberFormat="0" applyFill="0" applyBorder="0" applyAlignment="0" applyProtection="0"/>
    <xf numFmtId="170" fontId="42" fillId="31" borderId="41" applyNumberFormat="0" applyAlignment="0" applyProtection="0"/>
    <xf numFmtId="170" fontId="43" fillId="0" borderId="46" applyNumberFormat="0" applyFill="0" applyAlignment="0" applyProtection="0"/>
    <xf numFmtId="170" fontId="44" fillId="32" borderId="0" applyNumberFormat="0" applyBorder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32" fillId="33" borderId="47" applyNumberFormat="0" applyFont="0" applyAlignment="0" applyProtection="0"/>
    <xf numFmtId="170" fontId="45" fillId="28" borderId="48" applyNumberFormat="0" applyAlignment="0" applyProtection="0"/>
    <xf numFmtId="9" fontId="16" fillId="0" borderId="0" applyFont="0" applyFill="0" applyBorder="0" applyAlignment="0" applyProtection="0"/>
    <xf numFmtId="170" fontId="46" fillId="0" borderId="0" applyNumberFormat="0" applyFill="0" applyBorder="0" applyAlignment="0" applyProtection="0"/>
    <xf numFmtId="170" fontId="47" fillId="0" borderId="49" applyNumberFormat="0" applyFill="0" applyAlignment="0" applyProtection="0"/>
    <xf numFmtId="170" fontId="48" fillId="0" borderId="0" applyNumberFormat="0" applyFill="0" applyBorder="0" applyAlignment="0" applyProtection="0"/>
    <xf numFmtId="170" fontId="15" fillId="0" borderId="0"/>
    <xf numFmtId="170" fontId="15" fillId="3" borderId="0" applyNumberFormat="0" applyBorder="0" applyAlignment="0" applyProtection="0"/>
    <xf numFmtId="170" fontId="15" fillId="4" borderId="0" applyNumberFormat="0" applyBorder="0" applyAlignment="0" applyProtection="0"/>
    <xf numFmtId="170" fontId="15" fillId="5" borderId="0" applyNumberFormat="0" applyBorder="0" applyAlignment="0" applyProtection="0"/>
    <xf numFmtId="170" fontId="15" fillId="6" borderId="0" applyNumberFormat="0" applyBorder="0" applyAlignment="0" applyProtection="0"/>
    <xf numFmtId="170" fontId="15" fillId="7" borderId="0" applyNumberFormat="0" applyBorder="0" applyAlignment="0" applyProtection="0"/>
    <xf numFmtId="170" fontId="15" fillId="8" borderId="0" applyNumberFormat="0" applyBorder="0" applyAlignment="0" applyProtection="0"/>
    <xf numFmtId="170" fontId="15" fillId="9" borderId="0" applyNumberFormat="0" applyBorder="0" applyAlignment="0" applyProtection="0"/>
    <xf numFmtId="170" fontId="15" fillId="10" borderId="0" applyNumberFormat="0" applyBorder="0" applyAlignment="0" applyProtection="0"/>
    <xf numFmtId="170" fontId="15" fillId="11" borderId="0" applyNumberFormat="0" applyBorder="0" applyAlignment="0" applyProtection="0"/>
    <xf numFmtId="170" fontId="15" fillId="12" borderId="0" applyNumberFormat="0" applyBorder="0" applyAlignment="0" applyProtection="0"/>
    <xf numFmtId="170" fontId="15" fillId="13" borderId="0" applyNumberFormat="0" applyBorder="0" applyAlignment="0" applyProtection="0"/>
    <xf numFmtId="170" fontId="15" fillId="14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70" fontId="15" fillId="33" borderId="47" applyNumberFormat="0" applyFont="0" applyAlignment="0" applyProtection="0"/>
    <xf numFmtId="165" fontId="52" fillId="0" borderId="0" applyFont="0" applyFill="0" applyBorder="0" applyAlignment="0" applyProtection="0"/>
    <xf numFmtId="16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/>
    <xf numFmtId="170" fontId="50" fillId="0" borderId="0"/>
    <xf numFmtId="37" fontId="51" fillId="0" borderId="0"/>
    <xf numFmtId="170" fontId="52" fillId="33" borderId="47" applyNumberFormat="0" applyFont="0" applyAlignment="0" applyProtection="0"/>
    <xf numFmtId="9" fontId="52" fillId="0" borderId="0" applyFont="0" applyFill="0" applyBorder="0" applyAlignment="0" applyProtection="0"/>
    <xf numFmtId="170" fontId="14" fillId="3" borderId="0" applyNumberFormat="0" applyBorder="0" applyAlignment="0" applyProtection="0"/>
    <xf numFmtId="170" fontId="14" fillId="4" borderId="0" applyNumberFormat="0" applyBorder="0" applyAlignment="0" applyProtection="0"/>
    <xf numFmtId="170" fontId="14" fillId="5" borderId="0" applyNumberFormat="0" applyBorder="0" applyAlignment="0" applyProtection="0"/>
    <xf numFmtId="170" fontId="14" fillId="6" borderId="0" applyNumberFormat="0" applyBorder="0" applyAlignment="0" applyProtection="0"/>
    <xf numFmtId="170" fontId="14" fillId="7" borderId="0" applyNumberFormat="0" applyBorder="0" applyAlignment="0" applyProtection="0"/>
    <xf numFmtId="170" fontId="14" fillId="8" borderId="0" applyNumberFormat="0" applyBorder="0" applyAlignment="0" applyProtection="0"/>
    <xf numFmtId="170" fontId="14" fillId="9" borderId="0" applyNumberFormat="0" applyBorder="0" applyAlignment="0" applyProtection="0"/>
    <xf numFmtId="170" fontId="14" fillId="10" borderId="0" applyNumberFormat="0" applyBorder="0" applyAlignment="0" applyProtection="0"/>
    <xf numFmtId="170" fontId="14" fillId="11" borderId="0" applyNumberFormat="0" applyBorder="0" applyAlignment="0" applyProtection="0"/>
    <xf numFmtId="170" fontId="14" fillId="12" borderId="0" applyNumberFormat="0" applyBorder="0" applyAlignment="0" applyProtection="0"/>
    <xf numFmtId="170" fontId="14" fillId="13" borderId="0" applyNumberFormat="0" applyBorder="0" applyAlignment="0" applyProtection="0"/>
    <xf numFmtId="170" fontId="14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/>
    <xf numFmtId="170" fontId="14" fillId="0" borderId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170" fontId="14" fillId="33" borderId="47" applyNumberFormat="0" applyFont="0" applyAlignment="0" applyProtection="0"/>
    <xf numFmtId="0" fontId="13" fillId="0" borderId="0"/>
    <xf numFmtId="165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43" applyNumberFormat="0" applyFill="0" applyAlignment="0" applyProtection="0"/>
    <xf numFmtId="0" fontId="40" fillId="0" borderId="44" applyNumberFormat="0" applyFill="0" applyAlignment="0" applyProtection="0"/>
    <xf numFmtId="0" fontId="41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4" fillId="27" borderId="0" applyNumberFormat="0" applyBorder="0" applyAlignment="0" applyProtection="0"/>
    <xf numFmtId="0" fontId="44" fillId="32" borderId="0" applyNumberFormat="0" applyBorder="0" applyAlignment="0" applyProtection="0"/>
    <xf numFmtId="0" fontId="42" fillId="31" borderId="41" applyNumberFormat="0" applyAlignment="0" applyProtection="0"/>
    <xf numFmtId="0" fontId="45" fillId="28" borderId="48" applyNumberFormat="0" applyAlignment="0" applyProtection="0"/>
    <xf numFmtId="0" fontId="35" fillId="28" borderId="41" applyNumberFormat="0" applyAlignment="0" applyProtection="0"/>
    <xf numFmtId="0" fontId="43" fillId="0" borderId="46" applyNumberFormat="0" applyFill="0" applyAlignment="0" applyProtection="0"/>
    <xf numFmtId="0" fontId="36" fillId="29" borderId="42" applyNumberFormat="0" applyAlignment="0" applyProtection="0"/>
    <xf numFmtId="0" fontId="48" fillId="0" borderId="0" applyNumberFormat="0" applyFill="0" applyBorder="0" applyAlignment="0" applyProtection="0"/>
    <xf numFmtId="0" fontId="13" fillId="33" borderId="47" applyNumberFormat="0" applyFont="0" applyAlignment="0" applyProtection="0"/>
    <xf numFmtId="0" fontId="37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33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33" fillId="16" borderId="0" applyNumberFormat="0" applyBorder="0" applyAlignment="0" applyProtection="0"/>
    <xf numFmtId="0" fontId="3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33" fillId="17" borderId="0" applyNumberFormat="0" applyBorder="0" applyAlignment="0" applyProtection="0"/>
    <xf numFmtId="0" fontId="33" fillId="2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33" fillId="18" borderId="0" applyNumberFormat="0" applyBorder="0" applyAlignment="0" applyProtection="0"/>
    <xf numFmtId="0" fontId="33" fillId="2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33" fillId="19" borderId="0" applyNumberFormat="0" applyBorder="0" applyAlignment="0" applyProtection="0"/>
    <xf numFmtId="0" fontId="33" fillId="26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33" fillId="20" borderId="0" applyNumberFormat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165" fontId="12" fillId="0" borderId="0" applyFont="0" applyFill="0" applyBorder="0" applyAlignment="0" applyProtection="0"/>
    <xf numFmtId="170" fontId="12" fillId="11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3" borderId="0" applyNumberFormat="0" applyBorder="0" applyAlignment="0" applyProtection="0"/>
    <xf numFmtId="170" fontId="12" fillId="13" borderId="0" applyNumberFormat="0" applyBorder="0" applyAlignment="0" applyProtection="0"/>
    <xf numFmtId="170" fontId="12" fillId="13" borderId="0" applyNumberFormat="0" applyBorder="0" applyAlignment="0" applyProtection="0"/>
    <xf numFmtId="170" fontId="12" fillId="14" borderId="0" applyNumberFormat="0" applyBorder="0" applyAlignment="0" applyProtection="0"/>
    <xf numFmtId="170" fontId="12" fillId="14" borderId="0" applyNumberFormat="0" applyBorder="0" applyAlignment="0" applyProtection="0"/>
    <xf numFmtId="170" fontId="12" fillId="14" borderId="0" applyNumberFormat="0" applyBorder="0" applyAlignment="0" applyProtection="0"/>
    <xf numFmtId="170" fontId="33" fillId="15" borderId="0" applyNumberFormat="0" applyBorder="0" applyAlignment="0" applyProtection="0"/>
    <xf numFmtId="170" fontId="33" fillId="16" borderId="0" applyNumberFormat="0" applyBorder="0" applyAlignment="0" applyProtection="0"/>
    <xf numFmtId="170" fontId="33" fillId="17" borderId="0" applyNumberFormat="0" applyBorder="0" applyAlignment="0" applyProtection="0"/>
    <xf numFmtId="170" fontId="33" fillId="18" borderId="0" applyNumberFormat="0" applyBorder="0" applyAlignment="0" applyProtection="0"/>
    <xf numFmtId="170" fontId="33" fillId="19" borderId="0" applyNumberFormat="0" applyBorder="0" applyAlignment="0" applyProtection="0"/>
    <xf numFmtId="170" fontId="33" fillId="20" borderId="0" applyNumberFormat="0" applyBorder="0" applyAlignment="0" applyProtection="0"/>
    <xf numFmtId="170" fontId="33" fillId="21" borderId="0" applyNumberFormat="0" applyBorder="0" applyAlignment="0" applyProtection="0"/>
    <xf numFmtId="170" fontId="33" fillId="22" borderId="0" applyNumberFormat="0" applyBorder="0" applyAlignment="0" applyProtection="0"/>
    <xf numFmtId="170" fontId="33" fillId="23" borderId="0" applyNumberFormat="0" applyBorder="0" applyAlignment="0" applyProtection="0"/>
    <xf numFmtId="170" fontId="33" fillId="24" borderId="0" applyNumberFormat="0" applyBorder="0" applyAlignment="0" applyProtection="0"/>
    <xf numFmtId="170" fontId="33" fillId="25" borderId="0" applyNumberFormat="0" applyBorder="0" applyAlignment="0" applyProtection="0"/>
    <xf numFmtId="170" fontId="33" fillId="26" borderId="0" applyNumberFormat="0" applyBorder="0" applyAlignment="0" applyProtection="0"/>
    <xf numFmtId="170" fontId="34" fillId="27" borderId="0" applyNumberFormat="0" applyBorder="0" applyAlignment="0" applyProtection="0"/>
    <xf numFmtId="170" fontId="35" fillId="28" borderId="41" applyNumberFormat="0" applyAlignment="0" applyProtection="0"/>
    <xf numFmtId="170" fontId="36" fillId="29" borderId="42" applyNumberFormat="0" applyAlignment="0" applyProtection="0"/>
    <xf numFmtId="165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2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33" borderId="47" applyNumberFormat="0" applyFont="0" applyAlignment="0" applyProtection="0"/>
    <xf numFmtId="0" fontId="52" fillId="33" borderId="47" applyNumberFormat="0" applyFont="0" applyAlignment="0" applyProtection="0"/>
    <xf numFmtId="170" fontId="12" fillId="9" borderId="0" applyNumberFormat="0" applyBorder="0" applyAlignment="0" applyProtection="0"/>
    <xf numFmtId="9" fontId="52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6" fillId="0" borderId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37" fillId="0" borderId="0" applyNumberFormat="0" applyFill="0" applyBorder="0" applyAlignment="0" applyProtection="0"/>
    <xf numFmtId="170" fontId="38" fillId="30" borderId="0" applyNumberFormat="0" applyBorder="0" applyAlignment="0" applyProtection="0"/>
    <xf numFmtId="170" fontId="39" fillId="0" borderId="43" applyNumberFormat="0" applyFill="0" applyAlignment="0" applyProtection="0"/>
    <xf numFmtId="170" fontId="40" fillId="0" borderId="44" applyNumberFormat="0" applyFill="0" applyAlignment="0" applyProtection="0"/>
    <xf numFmtId="170" fontId="41" fillId="0" borderId="45" applyNumberFormat="0" applyFill="0" applyAlignment="0" applyProtection="0"/>
    <xf numFmtId="170" fontId="41" fillId="0" borderId="0" applyNumberFormat="0" applyFill="0" applyBorder="0" applyAlignment="0" applyProtection="0"/>
    <xf numFmtId="170" fontId="42" fillId="31" borderId="41" applyNumberFormat="0" applyAlignment="0" applyProtection="0"/>
    <xf numFmtId="170" fontId="43" fillId="0" borderId="46" applyNumberFormat="0" applyFill="0" applyAlignment="0" applyProtection="0"/>
    <xf numFmtId="170" fontId="44" fillId="32" borderId="0" applyNumberFormat="0" applyBorder="0" applyAlignment="0" applyProtection="0"/>
    <xf numFmtId="170" fontId="16" fillId="0" borderId="0"/>
    <xf numFmtId="170" fontId="12" fillId="0" borderId="0"/>
    <xf numFmtId="170" fontId="16" fillId="0" borderId="0"/>
    <xf numFmtId="170" fontId="12" fillId="0" borderId="0"/>
    <xf numFmtId="170" fontId="12" fillId="0" borderId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12" fillId="33" borderId="47" applyNumberFormat="0" applyFont="0" applyAlignment="0" applyProtection="0"/>
    <xf numFmtId="170" fontId="45" fillId="28" borderId="48" applyNumberFormat="0" applyAlignment="0" applyProtection="0"/>
    <xf numFmtId="170" fontId="46" fillId="0" borderId="0" applyNumberFormat="0" applyFill="0" applyBorder="0" applyAlignment="0" applyProtection="0"/>
    <xf numFmtId="170" fontId="47" fillId="0" borderId="49" applyNumberFormat="0" applyFill="0" applyAlignment="0" applyProtection="0"/>
    <xf numFmtId="170" fontId="48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70" fontId="16" fillId="0" borderId="0"/>
    <xf numFmtId="170" fontId="11" fillId="3" borderId="0" applyNumberFormat="0" applyBorder="0" applyAlignment="0" applyProtection="0"/>
    <xf numFmtId="170" fontId="11" fillId="4" borderId="0" applyNumberFormat="0" applyBorder="0" applyAlignment="0" applyProtection="0"/>
    <xf numFmtId="170" fontId="11" fillId="5" borderId="0" applyNumberFormat="0" applyBorder="0" applyAlignment="0" applyProtection="0"/>
    <xf numFmtId="170" fontId="11" fillId="6" borderId="0" applyNumberFormat="0" applyBorder="0" applyAlignment="0" applyProtection="0"/>
    <xf numFmtId="170" fontId="11" fillId="7" borderId="0" applyNumberFormat="0" applyBorder="0" applyAlignment="0" applyProtection="0"/>
    <xf numFmtId="170" fontId="11" fillId="8" borderId="0" applyNumberFormat="0" applyBorder="0" applyAlignment="0" applyProtection="0"/>
    <xf numFmtId="170" fontId="11" fillId="9" borderId="0" applyNumberFormat="0" applyBorder="0" applyAlignment="0" applyProtection="0"/>
    <xf numFmtId="170" fontId="11" fillId="10" borderId="0" applyNumberFormat="0" applyBorder="0" applyAlignment="0" applyProtection="0"/>
    <xf numFmtId="170" fontId="11" fillId="11" borderId="0" applyNumberFormat="0" applyBorder="0" applyAlignment="0" applyProtection="0"/>
    <xf numFmtId="170" fontId="11" fillId="12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70" fontId="33" fillId="15" borderId="0" applyNumberFormat="0" applyBorder="0" applyAlignment="0" applyProtection="0"/>
    <xf numFmtId="170" fontId="33" fillId="16" borderId="0" applyNumberFormat="0" applyBorder="0" applyAlignment="0" applyProtection="0"/>
    <xf numFmtId="170" fontId="33" fillId="17" borderId="0" applyNumberFormat="0" applyBorder="0" applyAlignment="0" applyProtection="0"/>
    <xf numFmtId="170" fontId="33" fillId="18" borderId="0" applyNumberFormat="0" applyBorder="0" applyAlignment="0" applyProtection="0"/>
    <xf numFmtId="170" fontId="33" fillId="19" borderId="0" applyNumberFormat="0" applyBorder="0" applyAlignment="0" applyProtection="0"/>
    <xf numFmtId="170" fontId="33" fillId="20" borderId="0" applyNumberFormat="0" applyBorder="0" applyAlignment="0" applyProtection="0"/>
    <xf numFmtId="170" fontId="33" fillId="21" borderId="0" applyNumberFormat="0" applyBorder="0" applyAlignment="0" applyProtection="0"/>
    <xf numFmtId="170" fontId="33" fillId="22" borderId="0" applyNumberFormat="0" applyBorder="0" applyAlignment="0" applyProtection="0"/>
    <xf numFmtId="170" fontId="33" fillId="23" borderId="0" applyNumberFormat="0" applyBorder="0" applyAlignment="0" applyProtection="0"/>
    <xf numFmtId="170" fontId="33" fillId="24" borderId="0" applyNumberFormat="0" applyBorder="0" applyAlignment="0" applyProtection="0"/>
    <xf numFmtId="170" fontId="33" fillId="25" borderId="0" applyNumberFormat="0" applyBorder="0" applyAlignment="0" applyProtection="0"/>
    <xf numFmtId="170" fontId="33" fillId="26" borderId="0" applyNumberFormat="0" applyBorder="0" applyAlignment="0" applyProtection="0"/>
    <xf numFmtId="170" fontId="34" fillId="27" borderId="0" applyNumberFormat="0" applyBorder="0" applyAlignment="0" applyProtection="0"/>
    <xf numFmtId="170" fontId="35" fillId="28" borderId="41" applyNumberFormat="0" applyAlignment="0" applyProtection="0"/>
    <xf numFmtId="170" fontId="36" fillId="29" borderId="42" applyNumberFormat="0" applyAlignment="0" applyProtection="0"/>
    <xf numFmtId="165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37" fillId="0" borderId="0" applyNumberFormat="0" applyFill="0" applyBorder="0" applyAlignment="0" applyProtection="0"/>
    <xf numFmtId="170" fontId="38" fillId="30" borderId="0" applyNumberFormat="0" applyBorder="0" applyAlignment="0" applyProtection="0"/>
    <xf numFmtId="170" fontId="39" fillId="0" borderId="43" applyNumberFormat="0" applyFill="0" applyAlignment="0" applyProtection="0"/>
    <xf numFmtId="170" fontId="40" fillId="0" borderId="44" applyNumberFormat="0" applyFill="0" applyAlignment="0" applyProtection="0"/>
    <xf numFmtId="170" fontId="41" fillId="0" borderId="45" applyNumberFormat="0" applyFill="0" applyAlignment="0" applyProtection="0"/>
    <xf numFmtId="170" fontId="41" fillId="0" borderId="0" applyNumberFormat="0" applyFill="0" applyBorder="0" applyAlignment="0" applyProtection="0"/>
    <xf numFmtId="170" fontId="42" fillId="31" borderId="41" applyNumberFormat="0" applyAlignment="0" applyProtection="0"/>
    <xf numFmtId="170" fontId="43" fillId="0" borderId="46" applyNumberFormat="0" applyFill="0" applyAlignment="0" applyProtection="0"/>
    <xf numFmtId="170" fontId="44" fillId="32" borderId="0" applyNumberFormat="0" applyBorder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45" fillId="28" borderId="48" applyNumberFormat="0" applyAlignment="0" applyProtection="0"/>
    <xf numFmtId="9" fontId="16" fillId="0" borderId="0" applyFont="0" applyFill="0" applyBorder="0" applyAlignment="0" applyProtection="0"/>
    <xf numFmtId="170" fontId="46" fillId="0" borderId="0" applyNumberFormat="0" applyFill="0" applyBorder="0" applyAlignment="0" applyProtection="0"/>
    <xf numFmtId="170" fontId="47" fillId="0" borderId="49" applyNumberFormat="0" applyFill="0" applyAlignment="0" applyProtection="0"/>
    <xf numFmtId="170" fontId="48" fillId="0" borderId="0" applyNumberFormat="0" applyFill="0" applyBorder="0" applyAlignment="0" applyProtection="0"/>
    <xf numFmtId="170" fontId="11" fillId="0" borderId="0"/>
    <xf numFmtId="170" fontId="11" fillId="3" borderId="0" applyNumberFormat="0" applyBorder="0" applyAlignment="0" applyProtection="0"/>
    <xf numFmtId="170" fontId="11" fillId="4" borderId="0" applyNumberFormat="0" applyBorder="0" applyAlignment="0" applyProtection="0"/>
    <xf numFmtId="170" fontId="11" fillId="5" borderId="0" applyNumberFormat="0" applyBorder="0" applyAlignment="0" applyProtection="0"/>
    <xf numFmtId="170" fontId="11" fillId="6" borderId="0" applyNumberFormat="0" applyBorder="0" applyAlignment="0" applyProtection="0"/>
    <xf numFmtId="170" fontId="11" fillId="7" borderId="0" applyNumberFormat="0" applyBorder="0" applyAlignment="0" applyProtection="0"/>
    <xf numFmtId="170" fontId="11" fillId="8" borderId="0" applyNumberFormat="0" applyBorder="0" applyAlignment="0" applyProtection="0"/>
    <xf numFmtId="170" fontId="11" fillId="9" borderId="0" applyNumberFormat="0" applyBorder="0" applyAlignment="0" applyProtection="0"/>
    <xf numFmtId="170" fontId="11" fillId="10" borderId="0" applyNumberFormat="0" applyBorder="0" applyAlignment="0" applyProtection="0"/>
    <xf numFmtId="170" fontId="11" fillId="11" borderId="0" applyNumberFormat="0" applyBorder="0" applyAlignment="0" applyProtection="0"/>
    <xf numFmtId="170" fontId="11" fillId="12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" borderId="0" applyNumberFormat="0" applyBorder="0" applyAlignment="0" applyProtection="0"/>
    <xf numFmtId="170" fontId="11" fillId="4" borderId="0" applyNumberFormat="0" applyBorder="0" applyAlignment="0" applyProtection="0"/>
    <xf numFmtId="170" fontId="11" fillId="5" borderId="0" applyNumberFormat="0" applyBorder="0" applyAlignment="0" applyProtection="0"/>
    <xf numFmtId="170" fontId="11" fillId="6" borderId="0" applyNumberFormat="0" applyBorder="0" applyAlignment="0" applyProtection="0"/>
    <xf numFmtId="170" fontId="11" fillId="7" borderId="0" applyNumberFormat="0" applyBorder="0" applyAlignment="0" applyProtection="0"/>
    <xf numFmtId="170" fontId="11" fillId="8" borderId="0" applyNumberFormat="0" applyBorder="0" applyAlignment="0" applyProtection="0"/>
    <xf numFmtId="170" fontId="11" fillId="9" borderId="0" applyNumberFormat="0" applyBorder="0" applyAlignment="0" applyProtection="0"/>
    <xf numFmtId="170" fontId="11" fillId="10" borderId="0" applyNumberFormat="0" applyBorder="0" applyAlignment="0" applyProtection="0"/>
    <xf numFmtId="170" fontId="11" fillId="11" borderId="0" applyNumberFormat="0" applyBorder="0" applyAlignment="0" applyProtection="0"/>
    <xf numFmtId="170" fontId="11" fillId="12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/>
    <xf numFmtId="170" fontId="11" fillId="0" borderId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33" borderId="47" applyNumberFormat="0" applyFont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165" fontId="11" fillId="0" borderId="0" applyFont="0" applyFill="0" applyBorder="0" applyAlignment="0" applyProtection="0"/>
    <xf numFmtId="170" fontId="11" fillId="11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2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3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70" fontId="11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9" borderId="0" applyNumberFormat="0" applyBorder="0" applyAlignment="0" applyProtection="0"/>
    <xf numFmtId="170" fontId="11" fillId="11" borderId="0" applyNumberFormat="0" applyBorder="0" applyAlignment="0" applyProtection="0"/>
    <xf numFmtId="170" fontId="11" fillId="11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9" borderId="0" applyNumberFormat="0" applyBorder="0" applyAlignment="0" applyProtection="0"/>
    <xf numFmtId="170" fontId="11" fillId="9" borderId="0" applyNumberFormat="0" applyBorder="0" applyAlignment="0" applyProtection="0"/>
    <xf numFmtId="170" fontId="11" fillId="8" borderId="0" applyNumberFormat="0" applyBorder="0" applyAlignment="0" applyProtection="0"/>
    <xf numFmtId="170" fontId="11" fillId="8" borderId="0" applyNumberFormat="0" applyBorder="0" applyAlignment="0" applyProtection="0"/>
    <xf numFmtId="170" fontId="11" fillId="8" borderId="0" applyNumberFormat="0" applyBorder="0" applyAlignment="0" applyProtection="0"/>
    <xf numFmtId="170" fontId="11" fillId="7" borderId="0" applyNumberFormat="0" applyBorder="0" applyAlignment="0" applyProtection="0"/>
    <xf numFmtId="170" fontId="11" fillId="7" borderId="0" applyNumberFormat="0" applyBorder="0" applyAlignment="0" applyProtection="0"/>
    <xf numFmtId="170" fontId="11" fillId="7" borderId="0" applyNumberFormat="0" applyBorder="0" applyAlignment="0" applyProtection="0"/>
    <xf numFmtId="170" fontId="11" fillId="6" borderId="0" applyNumberFormat="0" applyBorder="0" applyAlignment="0" applyProtection="0"/>
    <xf numFmtId="170" fontId="11" fillId="6" borderId="0" applyNumberFormat="0" applyBorder="0" applyAlignment="0" applyProtection="0"/>
    <xf numFmtId="170" fontId="11" fillId="6" borderId="0" applyNumberFormat="0" applyBorder="0" applyAlignment="0" applyProtection="0"/>
    <xf numFmtId="170" fontId="11" fillId="5" borderId="0" applyNumberFormat="0" applyBorder="0" applyAlignment="0" applyProtection="0"/>
    <xf numFmtId="170" fontId="11" fillId="5" borderId="0" applyNumberFormat="0" applyBorder="0" applyAlignment="0" applyProtection="0"/>
    <xf numFmtId="170" fontId="11" fillId="5" borderId="0" applyNumberFormat="0" applyBorder="0" applyAlignment="0" applyProtection="0"/>
    <xf numFmtId="170" fontId="11" fillId="4" borderId="0" applyNumberFormat="0" applyBorder="0" applyAlignment="0" applyProtection="0"/>
    <xf numFmtId="170" fontId="11" fillId="4" borderId="0" applyNumberFormat="0" applyBorder="0" applyAlignment="0" applyProtection="0"/>
    <xf numFmtId="170" fontId="11" fillId="4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/>
    <xf numFmtId="170" fontId="11" fillId="0" borderId="0"/>
    <xf numFmtId="170" fontId="11" fillId="0" borderId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70" fontId="11" fillId="33" borderId="47" applyNumberFormat="0" applyFont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0" borderId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0" borderId="0"/>
    <xf numFmtId="170" fontId="9" fillId="0" borderId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33" borderId="47" applyNumberFormat="0" applyFont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9" borderId="0" applyNumberFormat="0" applyBorder="0" applyAlignment="0" applyProtection="0"/>
    <xf numFmtId="170" fontId="9" fillId="11" borderId="0" applyNumberFormat="0" applyBorder="0" applyAlignment="0" applyProtection="0"/>
    <xf numFmtId="170" fontId="9" fillId="11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8" borderId="0" applyNumberFormat="0" applyBorder="0" applyAlignment="0" applyProtection="0"/>
    <xf numFmtId="170" fontId="9" fillId="8" borderId="0" applyNumberFormat="0" applyBorder="0" applyAlignment="0" applyProtection="0"/>
    <xf numFmtId="170" fontId="9" fillId="8" borderId="0" applyNumberFormat="0" applyBorder="0" applyAlignment="0" applyProtection="0"/>
    <xf numFmtId="170" fontId="9" fillId="7" borderId="0" applyNumberFormat="0" applyBorder="0" applyAlignment="0" applyProtection="0"/>
    <xf numFmtId="170" fontId="9" fillId="7" borderId="0" applyNumberFormat="0" applyBorder="0" applyAlignment="0" applyProtection="0"/>
    <xf numFmtId="170" fontId="9" fillId="7" borderId="0" applyNumberFormat="0" applyBorder="0" applyAlignment="0" applyProtection="0"/>
    <xf numFmtId="170" fontId="9" fillId="6" borderId="0" applyNumberFormat="0" applyBorder="0" applyAlignment="0" applyProtection="0"/>
    <xf numFmtId="170" fontId="9" fillId="6" borderId="0" applyNumberFormat="0" applyBorder="0" applyAlignment="0" applyProtection="0"/>
    <xf numFmtId="170" fontId="9" fillId="6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0" fontId="9" fillId="3" borderId="0" applyNumberFormat="0" applyBorder="0" applyAlignment="0" applyProtection="0"/>
    <xf numFmtId="170" fontId="9" fillId="3" borderId="0" applyNumberFormat="0" applyBorder="0" applyAlignment="0" applyProtection="0"/>
    <xf numFmtId="170" fontId="9" fillId="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0" borderId="0"/>
    <xf numFmtId="170" fontId="9" fillId="0" borderId="0"/>
    <xf numFmtId="170" fontId="9" fillId="0" borderId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65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0" borderId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" borderId="0" applyNumberFormat="0" applyBorder="0" applyAlignment="0" applyProtection="0"/>
    <xf numFmtId="170" fontId="9" fillId="4" borderId="0" applyNumberFormat="0" applyBorder="0" applyAlignment="0" applyProtection="0"/>
    <xf numFmtId="170" fontId="9" fillId="5" borderId="0" applyNumberFormat="0" applyBorder="0" applyAlignment="0" applyProtection="0"/>
    <xf numFmtId="170" fontId="9" fillId="6" borderId="0" applyNumberFormat="0" applyBorder="0" applyAlignment="0" applyProtection="0"/>
    <xf numFmtId="170" fontId="9" fillId="7" borderId="0" applyNumberFormat="0" applyBorder="0" applyAlignment="0" applyProtection="0"/>
    <xf numFmtId="170" fontId="9" fillId="8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0" borderId="0"/>
    <xf numFmtId="170" fontId="9" fillId="0" borderId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33" borderId="47" applyNumberFormat="0" applyFont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70" fontId="9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9" borderId="0" applyNumberFormat="0" applyBorder="0" applyAlignment="0" applyProtection="0"/>
    <xf numFmtId="170" fontId="9" fillId="11" borderId="0" applyNumberFormat="0" applyBorder="0" applyAlignment="0" applyProtection="0"/>
    <xf numFmtId="170" fontId="9" fillId="11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8" borderId="0" applyNumberFormat="0" applyBorder="0" applyAlignment="0" applyProtection="0"/>
    <xf numFmtId="170" fontId="9" fillId="8" borderId="0" applyNumberFormat="0" applyBorder="0" applyAlignment="0" applyProtection="0"/>
    <xf numFmtId="170" fontId="9" fillId="8" borderId="0" applyNumberFormat="0" applyBorder="0" applyAlignment="0" applyProtection="0"/>
    <xf numFmtId="170" fontId="9" fillId="7" borderId="0" applyNumberFormat="0" applyBorder="0" applyAlignment="0" applyProtection="0"/>
    <xf numFmtId="170" fontId="9" fillId="7" borderId="0" applyNumberFormat="0" applyBorder="0" applyAlignment="0" applyProtection="0"/>
    <xf numFmtId="170" fontId="9" fillId="7" borderId="0" applyNumberFormat="0" applyBorder="0" applyAlignment="0" applyProtection="0"/>
    <xf numFmtId="170" fontId="9" fillId="6" borderId="0" applyNumberFormat="0" applyBorder="0" applyAlignment="0" applyProtection="0"/>
    <xf numFmtId="170" fontId="9" fillId="6" borderId="0" applyNumberFormat="0" applyBorder="0" applyAlignment="0" applyProtection="0"/>
    <xf numFmtId="170" fontId="9" fillId="6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0" fontId="9" fillId="3" borderId="0" applyNumberFormat="0" applyBorder="0" applyAlignment="0" applyProtection="0"/>
    <xf numFmtId="170" fontId="9" fillId="3" borderId="0" applyNumberFormat="0" applyBorder="0" applyAlignment="0" applyProtection="0"/>
    <xf numFmtId="170" fontId="9" fillId="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0" borderId="0"/>
    <xf numFmtId="170" fontId="9" fillId="0" borderId="0"/>
    <xf numFmtId="170" fontId="9" fillId="0" borderId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70" fontId="9" fillId="33" borderId="47" applyNumberFormat="0" applyFont="0" applyAlignment="0" applyProtection="0"/>
    <xf numFmtId="165" fontId="9" fillId="0" borderId="0" applyFont="0" applyFill="0" applyBorder="0" applyAlignment="0" applyProtection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0" borderId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/>
    <xf numFmtId="170" fontId="8" fillId="0" borderId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33" borderId="47" applyNumberFormat="0" applyFont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9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/>
    <xf numFmtId="170" fontId="8" fillId="0" borderId="0"/>
    <xf numFmtId="170" fontId="8" fillId="0" borderId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65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0" borderId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" borderId="0" applyNumberFormat="0" applyBorder="0" applyAlignment="0" applyProtection="0"/>
    <xf numFmtId="170" fontId="8" fillId="4" borderId="0" applyNumberFormat="0" applyBorder="0" applyAlignment="0" applyProtection="0"/>
    <xf numFmtId="170" fontId="8" fillId="5" borderId="0" applyNumberFormat="0" applyBorder="0" applyAlignment="0" applyProtection="0"/>
    <xf numFmtId="170" fontId="8" fillId="6" borderId="0" applyNumberFormat="0" applyBorder="0" applyAlignment="0" applyProtection="0"/>
    <xf numFmtId="170" fontId="8" fillId="7" borderId="0" applyNumberFormat="0" applyBorder="0" applyAlignment="0" applyProtection="0"/>
    <xf numFmtId="170" fontId="8" fillId="8" borderId="0" applyNumberFormat="0" applyBorder="0" applyAlignment="0" applyProtection="0"/>
    <xf numFmtId="170" fontId="8" fillId="9" borderId="0" applyNumberFormat="0" applyBorder="0" applyAlignment="0" applyProtection="0"/>
    <xf numFmtId="170" fontId="8" fillId="10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/>
    <xf numFmtId="170" fontId="8" fillId="0" borderId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33" borderId="47" applyNumberFormat="0" applyFont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9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10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8" fillId="0" borderId="0"/>
    <xf numFmtId="170" fontId="8" fillId="0" borderId="0"/>
    <xf numFmtId="170" fontId="8" fillId="0" borderId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70" fontId="8" fillId="33" borderId="47" applyNumberFormat="0" applyFont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78" fillId="0" borderId="0"/>
    <xf numFmtId="0" fontId="80" fillId="32" borderId="0" applyNumberFormat="0" applyBorder="0" applyAlignment="0" applyProtection="0"/>
    <xf numFmtId="0" fontId="7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33" borderId="47" applyNumberFormat="0" applyFont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43" fontId="52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0" borderId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70" fontId="6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70" fontId="6" fillId="33" borderId="47" applyNumberFormat="0" applyFont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3" borderId="47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43" fontId="52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0" borderId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70" fontId="3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9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7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70" fontId="3" fillId="33" borderId="47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3" borderId="4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0" fontId="16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33" fillId="15" borderId="0" applyNumberFormat="0" applyBorder="0" applyAlignment="0" applyProtection="0"/>
    <xf numFmtId="170" fontId="33" fillId="16" borderId="0" applyNumberFormat="0" applyBorder="0" applyAlignment="0" applyProtection="0"/>
    <xf numFmtId="170" fontId="33" fillId="17" borderId="0" applyNumberFormat="0" applyBorder="0" applyAlignment="0" applyProtection="0"/>
    <xf numFmtId="170" fontId="33" fillId="18" borderId="0" applyNumberFormat="0" applyBorder="0" applyAlignment="0" applyProtection="0"/>
    <xf numFmtId="170" fontId="33" fillId="19" borderId="0" applyNumberFormat="0" applyBorder="0" applyAlignment="0" applyProtection="0"/>
    <xf numFmtId="170" fontId="33" fillId="20" borderId="0" applyNumberFormat="0" applyBorder="0" applyAlignment="0" applyProtection="0"/>
    <xf numFmtId="170" fontId="33" fillId="21" borderId="0" applyNumberFormat="0" applyBorder="0" applyAlignment="0" applyProtection="0"/>
    <xf numFmtId="170" fontId="33" fillId="22" borderId="0" applyNumberFormat="0" applyBorder="0" applyAlignment="0" applyProtection="0"/>
    <xf numFmtId="170" fontId="33" fillId="23" borderId="0" applyNumberFormat="0" applyBorder="0" applyAlignment="0" applyProtection="0"/>
    <xf numFmtId="170" fontId="33" fillId="24" borderId="0" applyNumberFormat="0" applyBorder="0" applyAlignment="0" applyProtection="0"/>
    <xf numFmtId="170" fontId="33" fillId="25" borderId="0" applyNumberFormat="0" applyBorder="0" applyAlignment="0" applyProtection="0"/>
    <xf numFmtId="170" fontId="33" fillId="26" borderId="0" applyNumberFormat="0" applyBorder="0" applyAlignment="0" applyProtection="0"/>
    <xf numFmtId="170" fontId="34" fillId="27" borderId="0" applyNumberFormat="0" applyBorder="0" applyAlignment="0" applyProtection="0"/>
    <xf numFmtId="170" fontId="35" fillId="28" borderId="41" applyNumberFormat="0" applyAlignment="0" applyProtection="0"/>
    <xf numFmtId="170" fontId="36" fillId="29" borderId="42" applyNumberFormat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7" fillId="0" borderId="0" applyNumberFormat="0" applyFill="0" applyBorder="0" applyAlignment="0" applyProtection="0"/>
    <xf numFmtId="170" fontId="38" fillId="30" borderId="0" applyNumberFormat="0" applyBorder="0" applyAlignment="0" applyProtection="0"/>
    <xf numFmtId="170" fontId="39" fillId="0" borderId="43" applyNumberFormat="0" applyFill="0" applyAlignment="0" applyProtection="0"/>
    <xf numFmtId="170" fontId="40" fillId="0" borderId="44" applyNumberFormat="0" applyFill="0" applyAlignment="0" applyProtection="0"/>
    <xf numFmtId="170" fontId="41" fillId="0" borderId="45" applyNumberFormat="0" applyFill="0" applyAlignment="0" applyProtection="0"/>
    <xf numFmtId="170" fontId="41" fillId="0" borderId="0" applyNumberFormat="0" applyFill="0" applyBorder="0" applyAlignment="0" applyProtection="0"/>
    <xf numFmtId="170" fontId="42" fillId="31" borderId="41" applyNumberFormat="0" applyAlignment="0" applyProtection="0"/>
    <xf numFmtId="170" fontId="43" fillId="0" borderId="46" applyNumberFormat="0" applyFill="0" applyAlignment="0" applyProtection="0"/>
    <xf numFmtId="170" fontId="44" fillId="32" borderId="0" applyNumberFormat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45" fillId="28" borderId="48" applyNumberFormat="0" applyAlignment="0" applyProtection="0"/>
    <xf numFmtId="9" fontId="16" fillId="0" borderId="0" applyFont="0" applyFill="0" applyBorder="0" applyAlignment="0" applyProtection="0"/>
    <xf numFmtId="170" fontId="46" fillId="0" borderId="0" applyNumberFormat="0" applyFill="0" applyBorder="0" applyAlignment="0" applyProtection="0"/>
    <xf numFmtId="170" fontId="47" fillId="0" borderId="49" applyNumberFormat="0" applyFill="0" applyAlignment="0" applyProtection="0"/>
    <xf numFmtId="170" fontId="48" fillId="0" borderId="0" applyNumberFormat="0" applyFill="0" applyBorder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/>
    <xf numFmtId="170" fontId="16" fillId="0" borderId="0"/>
    <xf numFmtId="37" fontId="51" fillId="0" borderId="0"/>
    <xf numFmtId="0" fontId="2" fillId="0" borderId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6" fillId="0" borderId="0"/>
    <xf numFmtId="165" fontId="16" fillId="0" borderId="0" applyFont="0" applyFill="0" applyBorder="0" applyAlignment="0" applyProtection="0"/>
    <xf numFmtId="170" fontId="16" fillId="0" borderId="0"/>
    <xf numFmtId="170" fontId="16" fillId="0" borderId="0"/>
    <xf numFmtId="0" fontId="2" fillId="0" borderId="0"/>
    <xf numFmtId="170" fontId="16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0" borderId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" borderId="0" applyNumberFormat="0" applyBorder="0" applyAlignment="0" applyProtection="0"/>
    <xf numFmtId="170" fontId="2" fillId="4" borderId="0" applyNumberFormat="0" applyBorder="0" applyAlignment="0" applyProtection="0"/>
    <xf numFmtId="170" fontId="2" fillId="5" borderId="0" applyNumberFormat="0" applyBorder="0" applyAlignment="0" applyProtection="0"/>
    <xf numFmtId="170" fontId="2" fillId="6" borderId="0" applyNumberFormat="0" applyBorder="0" applyAlignment="0" applyProtection="0"/>
    <xf numFmtId="170" fontId="2" fillId="7" borderId="0" applyNumberFormat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3" borderId="4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3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70" fontId="2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9" borderId="0" applyNumberFormat="0" applyBorder="0" applyAlignment="0" applyProtection="0"/>
    <xf numFmtId="170" fontId="2" fillId="11" borderId="0" applyNumberFormat="0" applyBorder="0" applyAlignment="0" applyProtection="0"/>
    <xf numFmtId="170" fontId="2" fillId="11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10" borderId="0" applyNumberFormat="0" applyBorder="0" applyAlignment="0" applyProtection="0"/>
    <xf numFmtId="170" fontId="2" fillId="9" borderId="0" applyNumberFormat="0" applyBorder="0" applyAlignment="0" applyProtection="0"/>
    <xf numFmtId="170" fontId="2" fillId="9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8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7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6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5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4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70" fontId="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70" fontId="2" fillId="33" borderId="47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43" fontId="52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43" fontId="52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36" fillId="29" borderId="42" applyNumberFormat="0" applyAlignment="0" applyProtection="0"/>
    <xf numFmtId="170" fontId="34" fillId="27" borderId="0" applyNumberFormat="0" applyBorder="0" applyAlignment="0" applyProtection="0"/>
    <xf numFmtId="170" fontId="33" fillId="16" borderId="0" applyNumberFormat="0" applyBorder="0" applyAlignment="0" applyProtection="0"/>
    <xf numFmtId="170" fontId="33" fillId="24" borderId="0" applyNumberFormat="0" applyBorder="0" applyAlignment="0" applyProtection="0"/>
    <xf numFmtId="170" fontId="1" fillId="13" borderId="0" applyNumberFormat="0" applyBorder="0" applyAlignment="0" applyProtection="0"/>
    <xf numFmtId="170" fontId="33" fillId="20" borderId="0" applyNumberFormat="0" applyBorder="0" applyAlignment="0" applyProtection="0"/>
    <xf numFmtId="170" fontId="33" fillId="19" borderId="0" applyNumberFormat="0" applyBorder="0" applyAlignment="0" applyProtection="0"/>
    <xf numFmtId="170" fontId="40" fillId="0" borderId="44" applyNumberFormat="0" applyFill="0" applyAlignment="0" applyProtection="0"/>
    <xf numFmtId="170" fontId="33" fillId="21" borderId="0" applyNumberFormat="0" applyBorder="0" applyAlignment="0" applyProtection="0"/>
    <xf numFmtId="170" fontId="33" fillId="18" borderId="0" applyNumberFormat="0" applyBorder="0" applyAlignment="0" applyProtection="0"/>
    <xf numFmtId="170" fontId="41" fillId="0" borderId="45" applyNumberFormat="0" applyFill="0" applyAlignment="0" applyProtection="0"/>
    <xf numFmtId="170" fontId="1" fillId="8" borderId="0" applyNumberFormat="0" applyBorder="0" applyAlignment="0" applyProtection="0"/>
    <xf numFmtId="170" fontId="47" fillId="0" borderId="49" applyNumberFormat="0" applyFill="0" applyAlignment="0" applyProtection="0"/>
    <xf numFmtId="170" fontId="42" fillId="31" borderId="41" applyNumberFormat="0" applyAlignment="0" applyProtection="0"/>
    <xf numFmtId="170" fontId="41" fillId="0" borderId="0" applyNumberFormat="0" applyFill="0" applyBorder="0" applyAlignment="0" applyProtection="0"/>
    <xf numFmtId="170" fontId="1" fillId="12" borderId="0" applyNumberFormat="0" applyBorder="0" applyAlignment="0" applyProtection="0"/>
    <xf numFmtId="9" fontId="16" fillId="0" borderId="0" applyFont="0" applyFill="0" applyBorder="0" applyAlignment="0" applyProtection="0"/>
    <xf numFmtId="170" fontId="33" fillId="15" borderId="0" applyNumberFormat="0" applyBorder="0" applyAlignment="0" applyProtection="0"/>
    <xf numFmtId="170" fontId="1" fillId="6" borderId="0" applyNumberFormat="0" applyBorder="0" applyAlignment="0" applyProtection="0"/>
    <xf numFmtId="170" fontId="33" fillId="22" borderId="0" applyNumberFormat="0" applyBorder="0" applyAlignment="0" applyProtection="0"/>
    <xf numFmtId="170" fontId="38" fillId="30" borderId="0" applyNumberFormat="0" applyBorder="0" applyAlignment="0" applyProtection="0"/>
    <xf numFmtId="0" fontId="1" fillId="0" borderId="0"/>
    <xf numFmtId="170" fontId="46" fillId="0" borderId="0" applyNumberFormat="0" applyFill="0" applyBorder="0" applyAlignment="0" applyProtection="0"/>
    <xf numFmtId="170" fontId="43" fillId="0" borderId="46" applyNumberFormat="0" applyFill="0" applyAlignment="0" applyProtection="0"/>
    <xf numFmtId="170" fontId="1" fillId="3" borderId="0" applyNumberFormat="0" applyBorder="0" applyAlignment="0" applyProtection="0"/>
    <xf numFmtId="170" fontId="1" fillId="14" borderId="0" applyNumberFormat="0" applyBorder="0" applyAlignment="0" applyProtection="0"/>
    <xf numFmtId="170" fontId="44" fillId="32" borderId="0" applyNumberFormat="0" applyBorder="0" applyAlignment="0" applyProtection="0"/>
    <xf numFmtId="170" fontId="1" fillId="11" borderId="0" applyNumberFormat="0" applyBorder="0" applyAlignment="0" applyProtection="0"/>
    <xf numFmtId="170" fontId="1" fillId="9" borderId="0" applyNumberFormat="0" applyBorder="0" applyAlignment="0" applyProtection="0"/>
    <xf numFmtId="170" fontId="1" fillId="7" borderId="0" applyNumberFormat="0" applyBorder="0" applyAlignment="0" applyProtection="0"/>
    <xf numFmtId="170" fontId="16" fillId="0" borderId="0"/>
    <xf numFmtId="170" fontId="33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28" borderId="41" applyNumberFormat="0" applyAlignment="0" applyProtection="0"/>
    <xf numFmtId="165" fontId="16" fillId="0" borderId="0" applyFont="0" applyFill="0" applyBorder="0" applyAlignment="0" applyProtection="0"/>
    <xf numFmtId="170" fontId="33" fillId="17" borderId="0" applyNumberFormat="0" applyBorder="0" applyAlignment="0" applyProtection="0"/>
    <xf numFmtId="170" fontId="45" fillId="28" borderId="48" applyNumberFormat="0" applyAlignment="0" applyProtection="0"/>
    <xf numFmtId="170" fontId="1" fillId="4" borderId="0" applyNumberFormat="0" applyBorder="0" applyAlignment="0" applyProtection="0"/>
    <xf numFmtId="170" fontId="33" fillId="26" borderId="0" applyNumberFormat="0" applyBorder="0" applyAlignment="0" applyProtection="0"/>
    <xf numFmtId="170" fontId="39" fillId="0" borderId="43" applyNumberFormat="0" applyFill="0" applyAlignment="0" applyProtection="0"/>
    <xf numFmtId="170" fontId="1" fillId="10" borderId="0" applyNumberFormat="0" applyBorder="0" applyAlignment="0" applyProtection="0"/>
    <xf numFmtId="170" fontId="33" fillId="25" borderId="0" applyNumberFormat="0" applyBorder="0" applyAlignment="0" applyProtection="0"/>
    <xf numFmtId="170" fontId="37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0" borderId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4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70" fontId="1" fillId="1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9" borderId="0" applyNumberFormat="0" applyBorder="0" applyAlignment="0" applyProtection="0"/>
    <xf numFmtId="170" fontId="1" fillId="9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8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7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6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5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70" fontId="1" fillId="33" borderId="47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87">
    <xf numFmtId="170" fontId="0" fillId="0" borderId="0" xfId="0"/>
    <xf numFmtId="167" fontId="16" fillId="0" borderId="0" xfId="28" applyNumberFormat="1"/>
    <xf numFmtId="170" fontId="19" fillId="0" borderId="0" xfId="0" applyFont="1"/>
    <xf numFmtId="170" fontId="20" fillId="0" borderId="0" xfId="0" applyFont="1"/>
    <xf numFmtId="170" fontId="18" fillId="0" borderId="0" xfId="0" applyFont="1"/>
    <xf numFmtId="170" fontId="21" fillId="0" borderId="0" xfId="0" applyFont="1"/>
    <xf numFmtId="170" fontId="22" fillId="0" borderId="0" xfId="0" applyFont="1"/>
    <xf numFmtId="170" fontId="24" fillId="0" borderId="0" xfId="0" applyFont="1"/>
    <xf numFmtId="170" fontId="23" fillId="0" borderId="0" xfId="0" applyFont="1"/>
    <xf numFmtId="167" fontId="22" fillId="0" borderId="0" xfId="28" applyNumberFormat="1" applyFont="1"/>
    <xf numFmtId="170" fontId="23" fillId="0" borderId="9" xfId="0" applyFont="1" applyBorder="1"/>
    <xf numFmtId="167" fontId="24" fillId="0" borderId="10" xfId="28" applyNumberFormat="1" applyFont="1" applyBorder="1"/>
    <xf numFmtId="167" fontId="24" fillId="0" borderId="1" xfId="28" applyNumberFormat="1" applyFont="1" applyBorder="1"/>
    <xf numFmtId="170" fontId="28" fillId="0" borderId="0" xfId="0" applyFont="1"/>
    <xf numFmtId="167" fontId="28" fillId="0" borderId="0" xfId="28" applyNumberFormat="1" applyFont="1"/>
    <xf numFmtId="170" fontId="29" fillId="0" borderId="0" xfId="0" applyFont="1"/>
    <xf numFmtId="170" fontId="30" fillId="0" borderId="0" xfId="0" applyFont="1"/>
    <xf numFmtId="170" fontId="24" fillId="0" borderId="3" xfId="0" applyFont="1" applyBorder="1"/>
    <xf numFmtId="170" fontId="23" fillId="0" borderId="3" xfId="0" applyFont="1" applyBorder="1"/>
    <xf numFmtId="170" fontId="24" fillId="0" borderId="3" xfId="0" applyFont="1" applyBorder="1" applyAlignment="1">
      <alignment wrapText="1"/>
    </xf>
    <xf numFmtId="170" fontId="24" fillId="0" borderId="0" xfId="0" applyFont="1" applyAlignment="1">
      <alignment wrapText="1"/>
    </xf>
    <xf numFmtId="167" fontId="24" fillId="0" borderId="22" xfId="28" applyNumberFormat="1" applyFont="1" applyBorder="1"/>
    <xf numFmtId="9" fontId="22" fillId="0" borderId="1" xfId="55" applyFont="1" applyBorder="1"/>
    <xf numFmtId="167" fontId="22" fillId="35" borderId="0" xfId="28" applyNumberFormat="1" applyFont="1" applyFill="1"/>
    <xf numFmtId="167" fontId="21" fillId="0" borderId="0" xfId="28" applyNumberFormat="1" applyFont="1"/>
    <xf numFmtId="167" fontId="22" fillId="0" borderId="24" xfId="28" applyNumberFormat="1" applyFont="1" applyBorder="1"/>
    <xf numFmtId="10" fontId="22" fillId="0" borderId="0" xfId="55" applyNumberFormat="1" applyFont="1"/>
    <xf numFmtId="167" fontId="24" fillId="0" borderId="9" xfId="28" applyNumberFormat="1" applyFont="1" applyBorder="1"/>
    <xf numFmtId="3" fontId="24" fillId="0" borderId="9" xfId="28" applyNumberFormat="1" applyFont="1" applyBorder="1"/>
    <xf numFmtId="3" fontId="22" fillId="0" borderId="1" xfId="28" applyNumberFormat="1" applyFont="1" applyBorder="1"/>
    <xf numFmtId="3" fontId="24" fillId="0" borderId="4" xfId="55" applyNumberFormat="1" applyFont="1" applyBorder="1"/>
    <xf numFmtId="3" fontId="24" fillId="0" borderId="1" xfId="28" applyNumberFormat="1" applyFont="1" applyBorder="1"/>
    <xf numFmtId="3" fontId="22" fillId="0" borderId="2" xfId="28" applyNumberFormat="1" applyFont="1" applyBorder="1"/>
    <xf numFmtId="3" fontId="22" fillId="0" borderId="6" xfId="28" applyNumberFormat="1" applyFont="1" applyBorder="1"/>
    <xf numFmtId="3" fontId="22" fillId="0" borderId="6" xfId="55" applyNumberFormat="1" applyFont="1" applyBorder="1"/>
    <xf numFmtId="3" fontId="22" fillId="0" borderId="24" xfId="28" applyNumberFormat="1" applyFont="1" applyBorder="1"/>
    <xf numFmtId="165" fontId="22" fillId="0" borderId="1" xfId="28" applyFont="1" applyBorder="1"/>
    <xf numFmtId="167" fontId="24" fillId="0" borderId="2" xfId="28" applyNumberFormat="1" applyFont="1" applyBorder="1"/>
    <xf numFmtId="170" fontId="22" fillId="0" borderId="0" xfId="0" applyFont="1" applyAlignment="1">
      <alignment horizontal="left"/>
    </xf>
    <xf numFmtId="167" fontId="24" fillId="0" borderId="25" xfId="28" applyNumberFormat="1" applyFont="1" applyBorder="1"/>
    <xf numFmtId="170" fontId="24" fillId="0" borderId="6" xfId="0" applyFont="1" applyBorder="1" applyAlignment="1">
      <alignment wrapText="1"/>
    </xf>
    <xf numFmtId="167" fontId="24" fillId="0" borderId="6" xfId="28" applyNumberFormat="1" applyFont="1" applyBorder="1"/>
    <xf numFmtId="167" fontId="22" fillId="0" borderId="7" xfId="28" applyNumberFormat="1" applyFont="1" applyBorder="1"/>
    <xf numFmtId="167" fontId="24" fillId="0" borderId="32" xfId="28" applyNumberFormat="1" applyFont="1" applyBorder="1"/>
    <xf numFmtId="167" fontId="24" fillId="0" borderId="11" xfId="28" applyNumberFormat="1" applyFont="1" applyBorder="1"/>
    <xf numFmtId="167" fontId="24" fillId="0" borderId="24" xfId="28" applyNumberFormat="1" applyFont="1" applyBorder="1"/>
    <xf numFmtId="170" fontId="23" fillId="0" borderId="26" xfId="0" applyFont="1" applyBorder="1"/>
    <xf numFmtId="170" fontId="25" fillId="0" borderId="33" xfId="0" applyFont="1" applyBorder="1"/>
    <xf numFmtId="170" fontId="24" fillId="0" borderId="8" xfId="0" applyFont="1" applyBorder="1" applyAlignment="1">
      <alignment wrapText="1"/>
    </xf>
    <xf numFmtId="170" fontId="22" fillId="0" borderId="1" xfId="0" applyFont="1" applyBorder="1" applyAlignment="1">
      <alignment horizontal="left"/>
    </xf>
    <xf numFmtId="3" fontId="22" fillId="0" borderId="1" xfId="28" applyNumberFormat="1" applyFont="1" applyBorder="1" applyAlignment="1">
      <alignment horizontal="right"/>
    </xf>
    <xf numFmtId="167" fontId="23" fillId="0" borderId="2" xfId="28" applyNumberFormat="1" applyFont="1" applyBorder="1"/>
    <xf numFmtId="167" fontId="22" fillId="36" borderId="0" xfId="28" applyNumberFormat="1" applyFont="1" applyFill="1"/>
    <xf numFmtId="167" fontId="16" fillId="36" borderId="0" xfId="28" applyNumberFormat="1" applyFill="1"/>
    <xf numFmtId="167" fontId="22" fillId="0" borderId="11" xfId="28" applyNumberFormat="1" applyFont="1" applyBorder="1"/>
    <xf numFmtId="3" fontId="22" fillId="0" borderId="2" xfId="55" applyNumberFormat="1" applyFont="1" applyBorder="1"/>
    <xf numFmtId="170" fontId="23" fillId="0" borderId="1" xfId="0" applyFont="1" applyBorder="1"/>
    <xf numFmtId="167" fontId="22" fillId="0" borderId="2" xfId="28" applyNumberFormat="1" applyFont="1" applyBorder="1"/>
    <xf numFmtId="167" fontId="22" fillId="0" borderId="1" xfId="28" applyNumberFormat="1" applyFont="1" applyBorder="1"/>
    <xf numFmtId="170" fontId="22" fillId="0" borderId="1" xfId="0" applyFont="1" applyBorder="1"/>
    <xf numFmtId="170" fontId="24" fillId="0" borderId="1" xfId="0" applyFont="1" applyBorder="1"/>
    <xf numFmtId="167" fontId="24" fillId="0" borderId="4" xfId="28" applyNumberFormat="1" applyFont="1" applyBorder="1"/>
    <xf numFmtId="170" fontId="25" fillId="0" borderId="5" xfId="0" applyFont="1" applyBorder="1"/>
    <xf numFmtId="170" fontId="24" fillId="0" borderId="1" xfId="0" applyFont="1" applyBorder="1" applyAlignment="1">
      <alignment wrapText="1"/>
    </xf>
    <xf numFmtId="170" fontId="27" fillId="0" borderId="1" xfId="0" applyFont="1" applyBorder="1"/>
    <xf numFmtId="170" fontId="22" fillId="0" borderId="6" xfId="0" applyFont="1" applyBorder="1"/>
    <xf numFmtId="167" fontId="22" fillId="0" borderId="0" xfId="0" applyNumberFormat="1" applyFont="1"/>
    <xf numFmtId="170" fontId="22" fillId="0" borderId="3" xfId="0" applyFont="1" applyBorder="1"/>
    <xf numFmtId="170" fontId="22" fillId="0" borderId="2" xfId="0" applyFont="1" applyBorder="1"/>
    <xf numFmtId="170" fontId="23" fillId="0" borderId="2" xfId="0" applyFont="1" applyBorder="1"/>
    <xf numFmtId="170" fontId="27" fillId="0" borderId="2" xfId="0" applyFont="1" applyBorder="1"/>
    <xf numFmtId="170" fontId="22" fillId="0" borderId="1" xfId="0" applyFont="1" applyBorder="1" applyAlignment="1">
      <alignment wrapText="1"/>
    </xf>
    <xf numFmtId="167" fontId="24" fillId="0" borderId="20" xfId="28" applyNumberFormat="1" applyFont="1" applyBorder="1"/>
    <xf numFmtId="170" fontId="22" fillId="0" borderId="0" xfId="0" applyFont="1" applyAlignment="1">
      <alignment wrapText="1"/>
    </xf>
    <xf numFmtId="167" fontId="23" fillId="0" borderId="1" xfId="28" applyNumberFormat="1" applyFont="1" applyBorder="1"/>
    <xf numFmtId="167" fontId="22" fillId="0" borderId="3" xfId="28" applyNumberFormat="1" applyFont="1" applyBorder="1"/>
    <xf numFmtId="3" fontId="22" fillId="0" borderId="1" xfId="55" applyNumberFormat="1" applyFont="1" applyBorder="1"/>
    <xf numFmtId="167" fontId="24" fillId="0" borderId="27" xfId="28" applyNumberFormat="1" applyFont="1" applyBorder="1"/>
    <xf numFmtId="170" fontId="25" fillId="0" borderId="50" xfId="0" applyFont="1" applyBorder="1"/>
    <xf numFmtId="3" fontId="22" fillId="0" borderId="11" xfId="55" applyNumberFormat="1" applyFont="1" applyBorder="1"/>
    <xf numFmtId="3" fontId="22" fillId="0" borderId="51" xfId="55" applyNumberFormat="1" applyFont="1" applyBorder="1"/>
    <xf numFmtId="170" fontId="53" fillId="0" borderId="0" xfId="0" applyFont="1"/>
    <xf numFmtId="0" fontId="0" fillId="0" borderId="0" xfId="0" applyNumberFormat="1"/>
    <xf numFmtId="167" fontId="24" fillId="0" borderId="26" xfId="28" applyNumberFormat="1" applyFont="1" applyBorder="1"/>
    <xf numFmtId="167" fontId="24" fillId="0" borderId="3" xfId="28" applyNumberFormat="1" applyFont="1" applyBorder="1"/>
    <xf numFmtId="167" fontId="24" fillId="0" borderId="8" xfId="28" applyNumberFormat="1" applyFont="1" applyBorder="1"/>
    <xf numFmtId="0" fontId="23" fillId="0" borderId="18" xfId="0" quotePrefix="1" applyNumberFormat="1" applyFont="1" applyBorder="1"/>
    <xf numFmtId="0" fontId="22" fillId="0" borderId="18" xfId="0" applyNumberFormat="1" applyFont="1" applyBorder="1"/>
    <xf numFmtId="0" fontId="24" fillId="0" borderId="18" xfId="0" applyNumberFormat="1" applyFont="1" applyBorder="1"/>
    <xf numFmtId="0" fontId="23" fillId="0" borderId="18" xfId="0" applyNumberFormat="1" applyFont="1" applyBorder="1" applyAlignment="1">
      <alignment horizontal="right"/>
    </xf>
    <xf numFmtId="0" fontId="23" fillId="0" borderId="18" xfId="0" applyNumberFormat="1" applyFont="1" applyBorder="1"/>
    <xf numFmtId="0" fontId="22" fillId="0" borderId="21" xfId="0" applyNumberFormat="1" applyFont="1" applyBorder="1"/>
    <xf numFmtId="0" fontId="22" fillId="0" borderId="0" xfId="0" applyNumberFormat="1" applyFont="1"/>
    <xf numFmtId="0" fontId="23" fillId="0" borderId="23" xfId="0" quotePrefix="1" applyNumberFormat="1" applyFont="1" applyBorder="1" applyAlignment="1">
      <alignment horizontal="right"/>
    </xf>
    <xf numFmtId="0" fontId="24" fillId="0" borderId="21" xfId="0" applyNumberFormat="1" applyFont="1" applyBorder="1"/>
    <xf numFmtId="0" fontId="23" fillId="0" borderId="18" xfId="0" quotePrefix="1" applyNumberFormat="1" applyFont="1" applyBorder="1" applyAlignment="1">
      <alignment horizontal="right"/>
    </xf>
    <xf numFmtId="0" fontId="22" fillId="0" borderId="13" xfId="0" applyNumberFormat="1" applyFont="1" applyBorder="1"/>
    <xf numFmtId="0" fontId="22" fillId="0" borderId="18" xfId="0" applyNumberFormat="1" applyFont="1" applyBorder="1" applyAlignment="1">
      <alignment horizontal="left"/>
    </xf>
    <xf numFmtId="0" fontId="23" fillId="0" borderId="21" xfId="0" applyNumberFormat="1" applyFont="1" applyBorder="1"/>
    <xf numFmtId="0" fontId="28" fillId="0" borderId="0" xfId="0" applyNumberFormat="1" applyFont="1"/>
    <xf numFmtId="0" fontId="22" fillId="0" borderId="18" xfId="0" quotePrefix="1" applyNumberFormat="1" applyFont="1" applyBorder="1" applyAlignment="1">
      <alignment horizontal="right"/>
    </xf>
    <xf numFmtId="0" fontId="27" fillId="0" borderId="18" xfId="0" applyNumberFormat="1" applyFont="1" applyBorder="1"/>
    <xf numFmtId="167" fontId="24" fillId="0" borderId="31" xfId="28" applyNumberFormat="1" applyFont="1" applyBorder="1"/>
    <xf numFmtId="168" fontId="22" fillId="0" borderId="0" xfId="55" applyNumberFormat="1" applyFont="1"/>
    <xf numFmtId="168" fontId="22" fillId="0" borderId="1" xfId="28" applyNumberFormat="1" applyFont="1" applyBorder="1"/>
    <xf numFmtId="168" fontId="24" fillId="0" borderId="4" xfId="28" applyNumberFormat="1" applyFont="1" applyBorder="1"/>
    <xf numFmtId="168" fontId="24" fillId="0" borderId="1" xfId="28" applyNumberFormat="1" applyFont="1" applyBorder="1"/>
    <xf numFmtId="168" fontId="22" fillId="0" borderId="2" xfId="28" applyNumberFormat="1" applyFont="1" applyBorder="1"/>
    <xf numFmtId="168" fontId="22" fillId="0" borderId="0" xfId="28" applyNumberFormat="1" applyFont="1"/>
    <xf numFmtId="168" fontId="22" fillId="0" borderId="40" xfId="28" applyNumberFormat="1" applyFont="1" applyBorder="1"/>
    <xf numFmtId="0" fontId="23" fillId="0" borderId="23" xfId="0" quotePrefix="1" applyNumberFormat="1" applyFont="1" applyBorder="1"/>
    <xf numFmtId="167" fontId="22" fillId="0" borderId="9" xfId="28" applyNumberFormat="1" applyFont="1" applyBorder="1"/>
    <xf numFmtId="167" fontId="24" fillId="0" borderId="53" xfId="28" applyNumberFormat="1" applyFont="1" applyBorder="1"/>
    <xf numFmtId="170" fontId="24" fillId="0" borderId="2" xfId="0" applyFont="1" applyBorder="1"/>
    <xf numFmtId="170" fontId="25" fillId="0" borderId="54" xfId="0" applyFont="1" applyBorder="1"/>
    <xf numFmtId="170" fontId="26" fillId="0" borderId="2" xfId="0" applyFont="1" applyBorder="1" applyAlignment="1">
      <alignment shrinkToFit="1"/>
    </xf>
    <xf numFmtId="170" fontId="23" fillId="0" borderId="10" xfId="0" applyFont="1" applyBorder="1"/>
    <xf numFmtId="170" fontId="24" fillId="0" borderId="2" xfId="0" applyFont="1" applyBorder="1" applyAlignment="1">
      <alignment wrapText="1"/>
    </xf>
    <xf numFmtId="170" fontId="22" fillId="0" borderId="7" xfId="0" applyFont="1" applyBorder="1"/>
    <xf numFmtId="167" fontId="22" fillId="0" borderId="12" xfId="28" applyNumberFormat="1" applyFont="1" applyBorder="1"/>
    <xf numFmtId="167" fontId="22" fillId="0" borderId="51" xfId="28" applyNumberFormat="1" applyFont="1" applyBorder="1"/>
    <xf numFmtId="3" fontId="22" fillId="0" borderId="40" xfId="55" applyNumberFormat="1" applyFont="1" applyBorder="1"/>
    <xf numFmtId="167" fontId="22" fillId="0" borderId="10" xfId="28" applyNumberFormat="1" applyFont="1" applyBorder="1"/>
    <xf numFmtId="167" fontId="22" fillId="0" borderId="55" xfId="28" applyNumberFormat="1" applyFont="1" applyBorder="1"/>
    <xf numFmtId="3" fontId="24" fillId="0" borderId="2" xfId="28" applyNumberFormat="1" applyFont="1" applyBorder="1"/>
    <xf numFmtId="3" fontId="22" fillId="0" borderId="7" xfId="28" applyNumberFormat="1" applyFont="1" applyBorder="1"/>
    <xf numFmtId="0" fontId="23" fillId="0" borderId="13" xfId="0" applyNumberFormat="1" applyFont="1" applyBorder="1"/>
    <xf numFmtId="0" fontId="22" fillId="0" borderId="18" xfId="0" applyNumberFormat="1" applyFont="1" applyBorder="1" applyAlignment="1">
      <alignment horizontal="right"/>
    </xf>
    <xf numFmtId="168" fontId="24" fillId="0" borderId="20" xfId="28" applyNumberFormat="1" applyFont="1" applyBorder="1"/>
    <xf numFmtId="3" fontId="22" fillId="0" borderId="0" xfId="28" applyNumberFormat="1" applyFont="1"/>
    <xf numFmtId="167" fontId="22" fillId="37" borderId="2" xfId="28" applyNumberFormat="1" applyFont="1" applyFill="1" applyBorder="1"/>
    <xf numFmtId="3" fontId="22" fillId="0" borderId="55" xfId="28" applyNumberFormat="1" applyFont="1" applyBorder="1"/>
    <xf numFmtId="3" fontId="22" fillId="0" borderId="11" xfId="28" applyNumberFormat="1" applyFont="1" applyBorder="1"/>
    <xf numFmtId="167" fontId="24" fillId="37" borderId="9" xfId="28" applyNumberFormat="1" applyFont="1" applyFill="1" applyBorder="1"/>
    <xf numFmtId="167" fontId="24" fillId="37" borderId="10" xfId="28" applyNumberFormat="1" applyFont="1" applyFill="1" applyBorder="1"/>
    <xf numFmtId="167" fontId="24" fillId="37" borderId="26" xfId="28" applyNumberFormat="1" applyFont="1" applyFill="1" applyBorder="1"/>
    <xf numFmtId="167" fontId="22" fillId="37" borderId="1" xfId="28" applyNumberFormat="1" applyFont="1" applyFill="1" applyBorder="1"/>
    <xf numFmtId="167" fontId="22" fillId="37" borderId="3" xfId="28" applyNumberFormat="1" applyFont="1" applyFill="1" applyBorder="1"/>
    <xf numFmtId="167" fontId="24" fillId="37" borderId="4" xfId="28" applyNumberFormat="1" applyFont="1" applyFill="1" applyBorder="1"/>
    <xf numFmtId="167" fontId="24" fillId="37" borderId="2" xfId="28" applyNumberFormat="1" applyFont="1" applyFill="1" applyBorder="1"/>
    <xf numFmtId="167" fontId="24" fillId="37" borderId="1" xfId="28" applyNumberFormat="1" applyFont="1" applyFill="1" applyBorder="1"/>
    <xf numFmtId="167" fontId="24" fillId="37" borderId="3" xfId="28" applyNumberFormat="1" applyFont="1" applyFill="1" applyBorder="1"/>
    <xf numFmtId="167" fontId="24" fillId="37" borderId="20" xfId="28" applyNumberFormat="1" applyFont="1" applyFill="1" applyBorder="1"/>
    <xf numFmtId="167" fontId="24" fillId="37" borderId="22" xfId="28" applyNumberFormat="1" applyFont="1" applyFill="1" applyBorder="1"/>
    <xf numFmtId="167" fontId="24" fillId="37" borderId="14" xfId="28" applyNumberFormat="1" applyFont="1" applyFill="1" applyBorder="1"/>
    <xf numFmtId="167" fontId="24" fillId="37" borderId="27" xfId="28" applyNumberFormat="1" applyFont="1" applyFill="1" applyBorder="1"/>
    <xf numFmtId="167" fontId="24" fillId="37" borderId="11" xfId="28" applyNumberFormat="1" applyFont="1" applyFill="1" applyBorder="1"/>
    <xf numFmtId="167" fontId="24" fillId="37" borderId="52" xfId="28" applyNumberFormat="1" applyFont="1" applyFill="1" applyBorder="1"/>
    <xf numFmtId="167" fontId="24" fillId="37" borderId="32" xfId="28" applyNumberFormat="1" applyFont="1" applyFill="1" applyBorder="1"/>
    <xf numFmtId="167" fontId="24" fillId="37" borderId="56" xfId="28" applyNumberFormat="1" applyFont="1" applyFill="1" applyBorder="1"/>
    <xf numFmtId="167" fontId="24" fillId="37" borderId="24" xfId="28" applyNumberFormat="1" applyFont="1" applyFill="1" applyBorder="1"/>
    <xf numFmtId="167" fontId="24" fillId="37" borderId="31" xfId="28" applyNumberFormat="1" applyFont="1" applyFill="1" applyBorder="1"/>
    <xf numFmtId="167" fontId="24" fillId="37" borderId="57" xfId="28" applyNumberFormat="1" applyFont="1" applyFill="1" applyBorder="1"/>
    <xf numFmtId="170" fontId="21" fillId="37" borderId="0" xfId="0" applyFont="1" applyFill="1"/>
    <xf numFmtId="10" fontId="22" fillId="37" borderId="0" xfId="55" applyNumberFormat="1" applyFont="1" applyFill="1"/>
    <xf numFmtId="0" fontId="28" fillId="37" borderId="0" xfId="0" applyNumberFormat="1" applyFont="1" applyFill="1"/>
    <xf numFmtId="170" fontId="28" fillId="37" borderId="0" xfId="0" applyFont="1" applyFill="1"/>
    <xf numFmtId="167" fontId="28" fillId="37" borderId="0" xfId="28" applyNumberFormat="1" applyFont="1" applyFill="1"/>
    <xf numFmtId="0" fontId="0" fillId="37" borderId="0" xfId="0" applyNumberFormat="1" applyFill="1"/>
    <xf numFmtId="167" fontId="16" fillId="37" borderId="0" xfId="28" applyNumberFormat="1" applyFill="1"/>
    <xf numFmtId="170" fontId="0" fillId="37" borderId="0" xfId="0" applyFill="1"/>
    <xf numFmtId="167" fontId="22" fillId="37" borderId="19" xfId="28" applyNumberFormat="1" applyFont="1" applyFill="1" applyBorder="1"/>
    <xf numFmtId="167" fontId="24" fillId="37" borderId="19" xfId="28" applyNumberFormat="1" applyFont="1" applyFill="1" applyBorder="1"/>
    <xf numFmtId="167" fontId="22" fillId="37" borderId="0" xfId="28" applyNumberFormat="1" applyFont="1" applyFill="1"/>
    <xf numFmtId="170" fontId="23" fillId="0" borderId="6" xfId="0" applyFont="1" applyBorder="1"/>
    <xf numFmtId="0" fontId="22" fillId="0" borderId="23" xfId="0" applyNumberFormat="1" applyFont="1" applyBorder="1"/>
    <xf numFmtId="170" fontId="22" fillId="0" borderId="9" xfId="0" applyFont="1" applyBorder="1"/>
    <xf numFmtId="167" fontId="22" fillId="0" borderId="6" xfId="28" applyNumberFormat="1" applyFont="1" applyBorder="1"/>
    <xf numFmtId="170" fontId="55" fillId="0" borderId="2" xfId="0" applyFont="1" applyBorder="1"/>
    <xf numFmtId="170" fontId="22" fillId="37" borderId="1" xfId="0" applyFont="1" applyFill="1" applyBorder="1"/>
    <xf numFmtId="170" fontId="23" fillId="0" borderId="5" xfId="0" applyFont="1" applyBorder="1"/>
    <xf numFmtId="0" fontId="16" fillId="0" borderId="0" xfId="0" applyNumberFormat="1" applyFont="1"/>
    <xf numFmtId="170" fontId="16" fillId="0" borderId="0" xfId="0" applyFont="1"/>
    <xf numFmtId="9" fontId="16" fillId="0" borderId="0" xfId="55"/>
    <xf numFmtId="9" fontId="16" fillId="35" borderId="0" xfId="55" applyFill="1"/>
    <xf numFmtId="0" fontId="27" fillId="0" borderId="18" xfId="0" quotePrefix="1" applyNumberFormat="1" applyFont="1" applyBorder="1"/>
    <xf numFmtId="10" fontId="57" fillId="0" borderId="0" xfId="55" applyNumberFormat="1" applyFont="1"/>
    <xf numFmtId="167" fontId="58" fillId="0" borderId="0" xfId="28" applyNumberFormat="1" applyFont="1"/>
    <xf numFmtId="10" fontId="57" fillId="37" borderId="0" xfId="55" applyNumberFormat="1" applyFont="1" applyFill="1"/>
    <xf numFmtId="167" fontId="57" fillId="0" borderId="0" xfId="28" applyNumberFormat="1" applyFont="1"/>
    <xf numFmtId="167" fontId="57" fillId="37" borderId="0" xfId="28" applyNumberFormat="1" applyFont="1" applyFill="1"/>
    <xf numFmtId="170" fontId="19" fillId="0" borderId="40" xfId="0" applyFont="1" applyBorder="1"/>
    <xf numFmtId="3" fontId="24" fillId="0" borderId="1" xfId="55" applyNumberFormat="1" applyFont="1" applyBorder="1"/>
    <xf numFmtId="170" fontId="31" fillId="0" borderId="0" xfId="0" applyFont="1"/>
    <xf numFmtId="170" fontId="31" fillId="37" borderId="0" xfId="0" applyFont="1" applyFill="1"/>
    <xf numFmtId="170" fontId="56" fillId="0" borderId="0" xfId="0" applyFont="1"/>
    <xf numFmtId="170" fontId="24" fillId="0" borderId="40" xfId="0" applyFont="1" applyBorder="1"/>
    <xf numFmtId="170" fontId="24" fillId="37" borderId="40" xfId="0" applyFont="1" applyFill="1" applyBorder="1"/>
    <xf numFmtId="170" fontId="22" fillId="37" borderId="2" xfId="0" applyFont="1" applyFill="1" applyBorder="1"/>
    <xf numFmtId="168" fontId="24" fillId="0" borderId="25" xfId="28" applyNumberFormat="1" applyFont="1" applyBorder="1"/>
    <xf numFmtId="167" fontId="22" fillId="0" borderId="61" xfId="28" applyNumberFormat="1" applyFont="1" applyBorder="1"/>
    <xf numFmtId="167" fontId="24" fillId="0" borderId="58" xfId="28" applyNumberFormat="1" applyFont="1" applyBorder="1"/>
    <xf numFmtId="167" fontId="24" fillId="0" borderId="39" xfId="28" applyNumberFormat="1" applyFont="1" applyBorder="1"/>
    <xf numFmtId="167" fontId="24" fillId="0" borderId="0" xfId="28" applyNumberFormat="1" applyFont="1"/>
    <xf numFmtId="3" fontId="22" fillId="37" borderId="1" xfId="55" applyNumberFormat="1" applyFont="1" applyFill="1" applyBorder="1"/>
    <xf numFmtId="167" fontId="24" fillId="37" borderId="0" xfId="28" applyNumberFormat="1" applyFont="1" applyFill="1"/>
    <xf numFmtId="167" fontId="24" fillId="37" borderId="25" xfId="28" applyNumberFormat="1" applyFont="1" applyFill="1" applyBorder="1"/>
    <xf numFmtId="167" fontId="24" fillId="37" borderId="63" xfId="28" applyNumberFormat="1" applyFont="1" applyFill="1" applyBorder="1"/>
    <xf numFmtId="167" fontId="22" fillId="0" borderId="8" xfId="28" applyNumberFormat="1" applyFont="1" applyBorder="1"/>
    <xf numFmtId="167" fontId="22" fillId="0" borderId="19" xfId="28" applyNumberFormat="1" applyFont="1" applyBorder="1"/>
    <xf numFmtId="167" fontId="22" fillId="0" borderId="26" xfId="28" applyNumberFormat="1" applyFont="1" applyBorder="1"/>
    <xf numFmtId="167" fontId="22" fillId="0" borderId="40" xfId="28" applyNumberFormat="1" applyFont="1" applyBorder="1"/>
    <xf numFmtId="170" fontId="59" fillId="37" borderId="0" xfId="0" applyFont="1" applyFill="1"/>
    <xf numFmtId="167" fontId="22" fillId="0" borderId="65" xfId="28" applyNumberFormat="1" applyFont="1" applyBorder="1"/>
    <xf numFmtId="167" fontId="22" fillId="0" borderId="64" xfId="28" applyNumberFormat="1" applyFont="1" applyBorder="1"/>
    <xf numFmtId="3" fontId="24" fillId="0" borderId="25" xfId="55" applyNumberFormat="1" applyFont="1" applyBorder="1"/>
    <xf numFmtId="170" fontId="19" fillId="0" borderId="40" xfId="0" applyFont="1" applyBorder="1" applyAlignment="1">
      <alignment horizontal="left"/>
    </xf>
    <xf numFmtId="170" fontId="29" fillId="0" borderId="40" xfId="0" applyFont="1" applyBorder="1" applyAlignment="1">
      <alignment horizontal="left"/>
    </xf>
    <xf numFmtId="167" fontId="24" fillId="0" borderId="40" xfId="28" applyNumberFormat="1" applyFont="1" applyBorder="1"/>
    <xf numFmtId="170" fontId="24" fillId="0" borderId="40" xfId="0" applyFont="1" applyBorder="1" applyAlignment="1">
      <alignment horizontal="left"/>
    </xf>
    <xf numFmtId="167" fontId="60" fillId="0" borderId="0" xfId="28" applyNumberFormat="1" applyFont="1"/>
    <xf numFmtId="167" fontId="22" fillId="0" borderId="66" xfId="28" applyNumberFormat="1" applyFont="1" applyBorder="1"/>
    <xf numFmtId="170" fontId="62" fillId="0" borderId="0" xfId="0" applyFont="1"/>
    <xf numFmtId="170" fontId="61" fillId="0" borderId="40" xfId="0" applyFont="1" applyBorder="1" applyAlignment="1">
      <alignment horizontal="left"/>
    </xf>
    <xf numFmtId="170" fontId="61" fillId="0" borderId="40" xfId="0" applyFont="1" applyBorder="1"/>
    <xf numFmtId="167" fontId="62" fillId="0" borderId="40" xfId="28" applyNumberFormat="1" applyFont="1" applyBorder="1"/>
    <xf numFmtId="10" fontId="63" fillId="0" borderId="40" xfId="55" applyNumberFormat="1" applyFont="1" applyBorder="1"/>
    <xf numFmtId="167" fontId="64" fillId="0" borderId="40" xfId="28" applyNumberFormat="1" applyFont="1" applyBorder="1"/>
    <xf numFmtId="170" fontId="65" fillId="0" borderId="0" xfId="0" applyFont="1"/>
    <xf numFmtId="0" fontId="66" fillId="0" borderId="23" xfId="0" quotePrefix="1" applyNumberFormat="1" applyFont="1" applyBorder="1" applyAlignment="1">
      <alignment horizontal="right"/>
    </xf>
    <xf numFmtId="3" fontId="65" fillId="0" borderId="9" xfId="28" applyNumberFormat="1" applyFont="1" applyBorder="1"/>
    <xf numFmtId="3" fontId="65" fillId="0" borderId="10" xfId="28" applyNumberFormat="1" applyFont="1" applyBorder="1"/>
    <xf numFmtId="167" fontId="65" fillId="0" borderId="26" xfId="28" applyNumberFormat="1" applyFont="1" applyBorder="1"/>
    <xf numFmtId="0" fontId="66" fillId="0" borderId="18" xfId="0" quotePrefix="1" applyNumberFormat="1" applyFont="1" applyBorder="1" applyAlignment="1">
      <alignment horizontal="right"/>
    </xf>
    <xf numFmtId="3" fontId="65" fillId="0" borderId="1" xfId="28" applyNumberFormat="1" applyFont="1" applyBorder="1"/>
    <xf numFmtId="3" fontId="65" fillId="0" borderId="2" xfId="28" applyNumberFormat="1" applyFont="1" applyBorder="1"/>
    <xf numFmtId="167" fontId="65" fillId="0" borderId="3" xfId="28" applyNumberFormat="1" applyFont="1" applyBorder="1"/>
    <xf numFmtId="0" fontId="63" fillId="0" borderId="18" xfId="0" quotePrefix="1" applyNumberFormat="1" applyFont="1" applyBorder="1"/>
    <xf numFmtId="167" fontId="63" fillId="0" borderId="1" xfId="28" applyNumberFormat="1" applyFont="1" applyBorder="1"/>
    <xf numFmtId="3" fontId="63" fillId="0" borderId="2" xfId="55" applyNumberFormat="1" applyFont="1" applyBorder="1"/>
    <xf numFmtId="167" fontId="63" fillId="0" borderId="3" xfId="28" applyNumberFormat="1" applyFont="1" applyBorder="1"/>
    <xf numFmtId="3" fontId="63" fillId="0" borderId="1" xfId="28" applyNumberFormat="1" applyFont="1" applyBorder="1"/>
    <xf numFmtId="0" fontId="66" fillId="0" borderId="18" xfId="0" quotePrefix="1" applyNumberFormat="1" applyFont="1" applyBorder="1"/>
    <xf numFmtId="167" fontId="65" fillId="37" borderId="4" xfId="28" applyNumberFormat="1" applyFont="1" applyFill="1" applyBorder="1"/>
    <xf numFmtId="3" fontId="63" fillId="0" borderId="2" xfId="28" applyNumberFormat="1" applyFont="1" applyBorder="1"/>
    <xf numFmtId="0" fontId="63" fillId="0" borderId="18" xfId="0" applyNumberFormat="1" applyFont="1" applyBorder="1"/>
    <xf numFmtId="3" fontId="63" fillId="0" borderId="1" xfId="55" applyNumberFormat="1" applyFont="1" applyBorder="1"/>
    <xf numFmtId="170" fontId="63" fillId="0" borderId="0" xfId="0" applyFont="1"/>
    <xf numFmtId="3" fontId="63" fillId="0" borderId="0" xfId="55" applyNumberFormat="1" applyFont="1"/>
    <xf numFmtId="3" fontId="63" fillId="0" borderId="62" xfId="55" applyNumberFormat="1" applyFont="1" applyBorder="1"/>
    <xf numFmtId="0" fontId="65" fillId="0" borderId="18" xfId="0" applyNumberFormat="1" applyFont="1" applyBorder="1"/>
    <xf numFmtId="167" fontId="65" fillId="37" borderId="14" xfId="28" applyNumberFormat="1" applyFont="1" applyFill="1" applyBorder="1"/>
    <xf numFmtId="3" fontId="63" fillId="0" borderId="11" xfId="55" applyNumberFormat="1" applyFont="1" applyBorder="1"/>
    <xf numFmtId="3" fontId="63" fillId="0" borderId="51" xfId="55" applyNumberFormat="1" applyFont="1" applyBorder="1"/>
    <xf numFmtId="167" fontId="63" fillId="0" borderId="52" xfId="28" applyNumberFormat="1" applyFont="1" applyBorder="1"/>
    <xf numFmtId="0" fontId="66" fillId="0" borderId="18" xfId="0" applyNumberFormat="1" applyFont="1" applyBorder="1"/>
    <xf numFmtId="4" fontId="65" fillId="0" borderId="1" xfId="28" applyNumberFormat="1" applyFont="1" applyBorder="1"/>
    <xf numFmtId="167" fontId="65" fillId="0" borderId="4" xfId="28" applyNumberFormat="1" applyFont="1" applyBorder="1"/>
    <xf numFmtId="167" fontId="65" fillId="0" borderId="27" xfId="28" applyNumberFormat="1" applyFont="1" applyBorder="1"/>
    <xf numFmtId="167" fontId="63" fillId="0" borderId="2" xfId="28" applyNumberFormat="1" applyFont="1" applyBorder="1"/>
    <xf numFmtId="0" fontId="66" fillId="0" borderId="18" xfId="0" applyNumberFormat="1" applyFont="1" applyBorder="1" applyAlignment="1">
      <alignment horizontal="right"/>
    </xf>
    <xf numFmtId="167" fontId="65" fillId="0" borderId="20" xfId="28" applyNumberFormat="1" applyFont="1" applyBorder="1"/>
    <xf numFmtId="3" fontId="63" fillId="0" borderId="11" xfId="28" applyNumberFormat="1" applyFont="1" applyBorder="1"/>
    <xf numFmtId="0" fontId="63" fillId="0" borderId="13" xfId="0" applyNumberFormat="1" applyFont="1" applyBorder="1"/>
    <xf numFmtId="170" fontId="63" fillId="0" borderId="12" xfId="0" applyFont="1" applyBorder="1"/>
    <xf numFmtId="9" fontId="63" fillId="0" borderId="1" xfId="55" applyFont="1" applyBorder="1"/>
    <xf numFmtId="167" fontId="65" fillId="0" borderId="2" xfId="28" applyNumberFormat="1" applyFont="1" applyBorder="1"/>
    <xf numFmtId="3" fontId="65" fillId="0" borderId="4" xfId="55" applyNumberFormat="1" applyFont="1" applyBorder="1"/>
    <xf numFmtId="4" fontId="63" fillId="0" borderId="2" xfId="28" applyNumberFormat="1" applyFont="1" applyBorder="1"/>
    <xf numFmtId="3" fontId="63" fillId="0" borderId="18" xfId="0" applyNumberFormat="1" applyFont="1" applyBorder="1"/>
    <xf numFmtId="3" fontId="63" fillId="0" borderId="3" xfId="28" applyNumberFormat="1" applyFont="1" applyBorder="1"/>
    <xf numFmtId="4" fontId="63" fillId="0" borderId="1" xfId="28" applyNumberFormat="1" applyFont="1" applyBorder="1"/>
    <xf numFmtId="0" fontId="63" fillId="0" borderId="21" xfId="0" applyNumberFormat="1" applyFont="1" applyBorder="1"/>
    <xf numFmtId="3" fontId="63" fillId="0" borderId="6" xfId="28" applyNumberFormat="1" applyFont="1" applyBorder="1"/>
    <xf numFmtId="167" fontId="63" fillId="0" borderId="7" xfId="28" applyNumberFormat="1" applyFont="1" applyBorder="1"/>
    <xf numFmtId="167" fontId="63" fillId="0" borderId="8" xfId="28" applyNumberFormat="1" applyFont="1" applyBorder="1"/>
    <xf numFmtId="0" fontId="63" fillId="0" borderId="0" xfId="0" applyNumberFormat="1" applyFont="1"/>
    <xf numFmtId="167" fontId="63" fillId="0" borderId="0" xfId="28" applyNumberFormat="1" applyFont="1"/>
    <xf numFmtId="167" fontId="63" fillId="35" borderId="0" xfId="28" applyNumberFormat="1" applyFont="1" applyFill="1"/>
    <xf numFmtId="170" fontId="68" fillId="0" borderId="0" xfId="0" applyFont="1"/>
    <xf numFmtId="170" fontId="70" fillId="0" borderId="1" xfId="0" applyFont="1" applyBorder="1"/>
    <xf numFmtId="170" fontId="70" fillId="0" borderId="2" xfId="0" applyFont="1" applyBorder="1"/>
    <xf numFmtId="165" fontId="70" fillId="0" borderId="1" xfId="0" applyNumberFormat="1" applyFont="1" applyBorder="1"/>
    <xf numFmtId="170" fontId="69" fillId="0" borderId="2" xfId="0" applyFont="1" applyBorder="1"/>
    <xf numFmtId="167" fontId="70" fillId="0" borderId="1" xfId="0" applyNumberFormat="1" applyFont="1" applyBorder="1"/>
    <xf numFmtId="167" fontId="69" fillId="0" borderId="4" xfId="0" applyNumberFormat="1" applyFont="1" applyBorder="1"/>
    <xf numFmtId="165" fontId="70" fillId="0" borderId="1" xfId="28" applyFont="1" applyBorder="1"/>
    <xf numFmtId="165" fontId="70" fillId="0" borderId="2" xfId="0" applyNumberFormat="1" applyFont="1" applyBorder="1"/>
    <xf numFmtId="167" fontId="71" fillId="37" borderId="2" xfId="28" applyNumberFormat="1" applyFont="1" applyFill="1" applyBorder="1" applyAlignment="1">
      <alignment horizontal="left" vertical="top"/>
    </xf>
    <xf numFmtId="164" fontId="69" fillId="0" borderId="2" xfId="0" applyNumberFormat="1" applyFont="1" applyBorder="1"/>
    <xf numFmtId="170" fontId="69" fillId="0" borderId="12" xfId="0" applyFont="1" applyBorder="1"/>
    <xf numFmtId="170" fontId="70" fillId="0" borderId="12" xfId="0" applyFont="1" applyBorder="1"/>
    <xf numFmtId="170" fontId="71" fillId="0" borderId="2" xfId="0" applyFont="1" applyBorder="1" applyAlignment="1">
      <alignment horizontal="left" vertical="center" wrapText="1"/>
    </xf>
    <xf numFmtId="167" fontId="70" fillId="0" borderId="2" xfId="0" applyNumberFormat="1" applyFont="1" applyBorder="1"/>
    <xf numFmtId="164" fontId="69" fillId="0" borderId="0" xfId="0" applyNumberFormat="1" applyFont="1"/>
    <xf numFmtId="170" fontId="70" fillId="0" borderId="11" xfId="0" applyFont="1" applyBorder="1"/>
    <xf numFmtId="165" fontId="70" fillId="0" borderId="51" xfId="0" applyNumberFormat="1" applyFont="1" applyBorder="1"/>
    <xf numFmtId="9" fontId="68" fillId="0" borderId="0" xfId="55" applyFont="1"/>
    <xf numFmtId="170" fontId="73" fillId="0" borderId="0" xfId="0" applyFont="1"/>
    <xf numFmtId="167" fontId="74" fillId="0" borderId="0" xfId="0" applyNumberFormat="1" applyFont="1"/>
    <xf numFmtId="170" fontId="75" fillId="0" borderId="40" xfId="0" applyFont="1" applyBorder="1"/>
    <xf numFmtId="170" fontId="76" fillId="0" borderId="0" xfId="0" applyFont="1"/>
    <xf numFmtId="170" fontId="77" fillId="0" borderId="0" xfId="0" applyFont="1" applyAlignment="1">
      <alignment horizontal="center" wrapText="1"/>
    </xf>
    <xf numFmtId="165" fontId="77" fillId="34" borderId="15" xfId="28" applyFont="1" applyFill="1" applyBorder="1" applyAlignment="1">
      <alignment horizontal="center" wrapText="1"/>
    </xf>
    <xf numFmtId="167" fontId="77" fillId="34" borderId="15" xfId="28" applyNumberFormat="1" applyFont="1" applyFill="1" applyBorder="1" applyAlignment="1">
      <alignment horizontal="center" wrapText="1"/>
    </xf>
    <xf numFmtId="170" fontId="77" fillId="0" borderId="13" xfId="0" applyFont="1" applyBorder="1"/>
    <xf numFmtId="170" fontId="76" fillId="0" borderId="3" xfId="0" applyFont="1" applyBorder="1"/>
    <xf numFmtId="167" fontId="76" fillId="0" borderId="35" xfId="28" applyNumberFormat="1" applyFont="1" applyBorder="1"/>
    <xf numFmtId="167" fontId="76" fillId="0" borderId="36" xfId="28" applyNumberFormat="1" applyFont="1" applyBorder="1"/>
    <xf numFmtId="170" fontId="76" fillId="0" borderId="1" xfId="0" applyFont="1" applyBorder="1"/>
    <xf numFmtId="170" fontId="76" fillId="37" borderId="3" xfId="0" applyFont="1" applyFill="1" applyBorder="1"/>
    <xf numFmtId="170" fontId="76" fillId="0" borderId="13" xfId="0" applyFont="1" applyBorder="1"/>
    <xf numFmtId="170" fontId="76" fillId="37" borderId="13" xfId="0" applyFont="1" applyFill="1" applyBorder="1"/>
    <xf numFmtId="167" fontId="76" fillId="37" borderId="36" xfId="28" applyNumberFormat="1" applyFont="1" applyFill="1" applyBorder="1"/>
    <xf numFmtId="170" fontId="76" fillId="37" borderId="0" xfId="0" applyFont="1" applyFill="1"/>
    <xf numFmtId="170" fontId="77" fillId="0" borderId="3" xfId="0" applyFont="1" applyBorder="1"/>
    <xf numFmtId="167" fontId="77" fillId="0" borderId="14" xfId="28" applyNumberFormat="1" applyFont="1" applyBorder="1"/>
    <xf numFmtId="170" fontId="77" fillId="0" borderId="0" xfId="0" applyFont="1"/>
    <xf numFmtId="167" fontId="76" fillId="0" borderId="3" xfId="28" applyNumberFormat="1" applyFont="1" applyBorder="1"/>
    <xf numFmtId="167" fontId="77" fillId="0" borderId="36" xfId="28" applyNumberFormat="1" applyFont="1" applyBorder="1"/>
    <xf numFmtId="171" fontId="76" fillId="0" borderId="3" xfId="28" applyNumberFormat="1" applyFont="1" applyBorder="1"/>
    <xf numFmtId="171" fontId="76" fillId="0" borderId="36" xfId="28" applyNumberFormat="1" applyFont="1" applyBorder="1"/>
    <xf numFmtId="170" fontId="77" fillId="0" borderId="37" xfId="0" applyFont="1" applyBorder="1"/>
    <xf numFmtId="170" fontId="77" fillId="0" borderId="8" xfId="0" applyFont="1" applyBorder="1"/>
    <xf numFmtId="168" fontId="77" fillId="0" borderId="67" xfId="28" applyNumberFormat="1" applyFont="1" applyBorder="1"/>
    <xf numFmtId="170" fontId="76" fillId="0" borderId="37" xfId="0" applyFont="1" applyBorder="1"/>
    <xf numFmtId="170" fontId="76" fillId="0" borderId="8" xfId="0" applyFont="1" applyBorder="1"/>
    <xf numFmtId="167" fontId="76" fillId="0" borderId="15" xfId="28" applyNumberFormat="1" applyFont="1" applyBorder="1"/>
    <xf numFmtId="167" fontId="76" fillId="0" borderId="0" xfId="28" applyNumberFormat="1" applyFont="1"/>
    <xf numFmtId="9" fontId="76" fillId="0" borderId="0" xfId="55" applyFont="1"/>
    <xf numFmtId="165" fontId="76" fillId="0" borderId="0" xfId="28" applyFont="1"/>
    <xf numFmtId="170" fontId="23" fillId="0" borderId="39" xfId="0" applyFont="1" applyBorder="1"/>
    <xf numFmtId="170" fontId="22" fillId="37" borderId="0" xfId="0" applyFont="1" applyFill="1"/>
    <xf numFmtId="167" fontId="24" fillId="0" borderId="23" xfId="28" applyNumberFormat="1" applyFont="1" applyBorder="1"/>
    <xf numFmtId="167" fontId="22" fillId="0" borderId="18" xfId="28" applyNumberFormat="1" applyFont="1" applyBorder="1"/>
    <xf numFmtId="167" fontId="22" fillId="0" borderId="68" xfId="28" applyNumberFormat="1" applyFont="1" applyBorder="1"/>
    <xf numFmtId="167" fontId="24" fillId="0" borderId="18" xfId="28" applyNumberFormat="1" applyFont="1" applyBorder="1"/>
    <xf numFmtId="168" fontId="24" fillId="0" borderId="22" xfId="28" applyNumberFormat="1" applyFont="1" applyBorder="1"/>
    <xf numFmtId="168" fontId="22" fillId="0" borderId="18" xfId="28" applyNumberFormat="1" applyFont="1" applyBorder="1"/>
    <xf numFmtId="168" fontId="24" fillId="0" borderId="30" xfId="28" applyNumberFormat="1" applyFont="1" applyBorder="1"/>
    <xf numFmtId="168" fontId="24" fillId="0" borderId="31" xfId="28" applyNumberFormat="1" applyFont="1" applyBorder="1"/>
    <xf numFmtId="168" fontId="24" fillId="0" borderId="69" xfId="28" applyNumberFormat="1" applyFont="1" applyBorder="1"/>
    <xf numFmtId="167" fontId="24" fillId="37" borderId="70" xfId="28" applyNumberFormat="1" applyFont="1" applyFill="1" applyBorder="1"/>
    <xf numFmtId="167" fontId="22" fillId="37" borderId="12" xfId="28" applyNumberFormat="1" applyFont="1" applyFill="1" applyBorder="1"/>
    <xf numFmtId="167" fontId="24" fillId="37" borderId="12" xfId="28" applyNumberFormat="1" applyFont="1" applyFill="1" applyBorder="1"/>
    <xf numFmtId="167" fontId="24" fillId="37" borderId="62" xfId="28" applyNumberFormat="1" applyFont="1" applyFill="1" applyBorder="1"/>
    <xf numFmtId="167" fontId="24" fillId="37" borderId="71" xfId="28" applyNumberFormat="1" applyFont="1" applyFill="1" applyBorder="1"/>
    <xf numFmtId="167" fontId="24" fillId="37" borderId="72" xfId="28" applyNumberFormat="1" applyFont="1" applyFill="1" applyBorder="1"/>
    <xf numFmtId="167" fontId="24" fillId="37" borderId="73" xfId="28" applyNumberFormat="1" applyFont="1" applyFill="1" applyBorder="1"/>
    <xf numFmtId="167" fontId="24" fillId="37" borderId="28" xfId="28" applyNumberFormat="1" applyFont="1" applyFill="1" applyBorder="1"/>
    <xf numFmtId="167" fontId="24" fillId="37" borderId="53" xfId="28" applyNumberFormat="1" applyFont="1" applyFill="1" applyBorder="1"/>
    <xf numFmtId="167" fontId="31" fillId="0" borderId="0" xfId="0" applyNumberFormat="1" applyFont="1"/>
    <xf numFmtId="170" fontId="31" fillId="0" borderId="40" xfId="0" applyFont="1" applyBorder="1" applyAlignment="1">
      <alignment horizontal="left"/>
    </xf>
    <xf numFmtId="170" fontId="31" fillId="0" borderId="40" xfId="0" applyFont="1" applyBorder="1"/>
    <xf numFmtId="167" fontId="56" fillId="0" borderId="0" xfId="28" applyNumberFormat="1" applyFont="1"/>
    <xf numFmtId="10" fontId="56" fillId="0" borderId="0" xfId="55" applyNumberFormat="1" applyFont="1"/>
    <xf numFmtId="167" fontId="81" fillId="0" borderId="0" xfId="28" applyNumberFormat="1" applyFont="1"/>
    <xf numFmtId="10" fontId="81" fillId="0" borderId="0" xfId="55" applyNumberFormat="1" applyFont="1"/>
    <xf numFmtId="165" fontId="0" fillId="0" borderId="0" xfId="28" applyFont="1"/>
    <xf numFmtId="170" fontId="24" fillId="38" borderId="16" xfId="0" quotePrefix="1" applyFont="1" applyFill="1" applyBorder="1" applyAlignment="1">
      <alignment horizontal="center"/>
    </xf>
    <xf numFmtId="170" fontId="82" fillId="0" borderId="0" xfId="0" applyFont="1"/>
    <xf numFmtId="170" fontId="84" fillId="0" borderId="0" xfId="0" applyFont="1"/>
    <xf numFmtId="0" fontId="55" fillId="0" borderId="18" xfId="0" applyNumberFormat="1" applyFont="1" applyBorder="1"/>
    <xf numFmtId="167" fontId="55" fillId="0" borderId="0" xfId="28" applyNumberFormat="1" applyFont="1"/>
    <xf numFmtId="170" fontId="55" fillId="0" borderId="0" xfId="0" applyFont="1"/>
    <xf numFmtId="167" fontId="69" fillId="0" borderId="25" xfId="0" applyNumberFormat="1" applyFont="1" applyBorder="1"/>
    <xf numFmtId="170" fontId="83" fillId="0" borderId="0" xfId="0" applyFont="1"/>
    <xf numFmtId="0" fontId="55" fillId="0" borderId="18" xfId="0" quotePrefix="1" applyNumberFormat="1" applyFont="1" applyBorder="1"/>
    <xf numFmtId="3" fontId="55" fillId="0" borderId="1" xfId="28" applyNumberFormat="1" applyFont="1" applyBorder="1"/>
    <xf numFmtId="170" fontId="68" fillId="0" borderId="11" xfId="0" applyFont="1" applyBorder="1"/>
    <xf numFmtId="170" fontId="86" fillId="0" borderId="0" xfId="0" applyFont="1"/>
    <xf numFmtId="165" fontId="86" fillId="0" borderId="0" xfId="28" applyFont="1"/>
    <xf numFmtId="0" fontId="85" fillId="0" borderId="18" xfId="0" quotePrefix="1" applyNumberFormat="1" applyFont="1" applyBorder="1"/>
    <xf numFmtId="3" fontId="85" fillId="37" borderId="1" xfId="28" applyNumberFormat="1" applyFont="1" applyFill="1" applyBorder="1"/>
    <xf numFmtId="170" fontId="87" fillId="0" borderId="0" xfId="0" applyFont="1"/>
    <xf numFmtId="3" fontId="22" fillId="0" borderId="0" xfId="55" applyNumberFormat="1" applyFont="1"/>
    <xf numFmtId="167" fontId="22" fillId="0" borderId="2" xfId="0" applyNumberFormat="1" applyFont="1" applyBorder="1"/>
    <xf numFmtId="0" fontId="88" fillId="0" borderId="40" xfId="0" applyNumberFormat="1" applyFont="1" applyBorder="1"/>
    <xf numFmtId="0" fontId="89" fillId="0" borderId="18" xfId="0" applyNumberFormat="1" applyFont="1" applyBorder="1"/>
    <xf numFmtId="170" fontId="89" fillId="0" borderId="1" xfId="0" applyFont="1" applyBorder="1"/>
    <xf numFmtId="3" fontId="89" fillId="0" borderId="1" xfId="55" applyNumberFormat="1" applyFont="1" applyBorder="1"/>
    <xf numFmtId="167" fontId="89" fillId="0" borderId="0" xfId="28" applyNumberFormat="1" applyFont="1"/>
    <xf numFmtId="167" fontId="29" fillId="0" borderId="0" xfId="0" applyNumberFormat="1" applyFont="1"/>
    <xf numFmtId="167" fontId="65" fillId="0" borderId="9" xfId="28" applyNumberFormat="1" applyFont="1" applyBorder="1"/>
    <xf numFmtId="167" fontId="65" fillId="0" borderId="1" xfId="28" applyNumberFormat="1" applyFont="1" applyBorder="1"/>
    <xf numFmtId="165" fontId="70" fillId="0" borderId="2" xfId="28" applyFont="1" applyBorder="1"/>
    <xf numFmtId="167" fontId="24" fillId="0" borderId="4" xfId="28" applyNumberFormat="1" applyFont="1" applyBorder="1" applyAlignment="1">
      <alignment horizontal="right"/>
    </xf>
    <xf numFmtId="167" fontId="24" fillId="0" borderId="53" xfId="28" applyNumberFormat="1" applyFont="1" applyBorder="1" applyAlignment="1">
      <alignment horizontal="right"/>
    </xf>
    <xf numFmtId="168" fontId="24" fillId="0" borderId="4" xfId="28" applyNumberFormat="1" applyFont="1" applyBorder="1" applyAlignment="1">
      <alignment horizontal="right"/>
    </xf>
    <xf numFmtId="168" fontId="22" fillId="0" borderId="1" xfId="55" applyNumberFormat="1" applyFont="1" applyBorder="1"/>
    <xf numFmtId="165" fontId="22" fillId="0" borderId="0" xfId="28" applyFont="1"/>
    <xf numFmtId="165" fontId="24" fillId="0" borderId="0" xfId="28" applyFont="1"/>
    <xf numFmtId="167" fontId="24" fillId="34" borderId="15" xfId="28" quotePrefix="1" applyNumberFormat="1" applyFont="1" applyFill="1" applyBorder="1" applyAlignment="1">
      <alignment horizontal="center"/>
    </xf>
    <xf numFmtId="167" fontId="23" fillId="0" borderId="3" xfId="28" applyNumberFormat="1" applyFont="1" applyBorder="1"/>
    <xf numFmtId="168" fontId="24" fillId="0" borderId="27" xfId="28" applyNumberFormat="1" applyFont="1" applyBorder="1"/>
    <xf numFmtId="168" fontId="22" fillId="0" borderId="3" xfId="28" applyNumberFormat="1" applyFont="1" applyBorder="1"/>
    <xf numFmtId="0" fontId="23" fillId="0" borderId="9" xfId="0" quotePrefix="1" applyNumberFormat="1" applyFont="1" applyBorder="1"/>
    <xf numFmtId="0" fontId="23" fillId="0" borderId="1" xfId="0" quotePrefix="1" applyNumberFormat="1" applyFont="1" applyBorder="1"/>
    <xf numFmtId="0" fontId="22" fillId="0" borderId="1" xfId="0" applyNumberFormat="1" applyFont="1" applyBorder="1"/>
    <xf numFmtId="0" fontId="24" fillId="0" borderId="1" xfId="0" applyNumberFormat="1" applyFont="1" applyBorder="1"/>
    <xf numFmtId="0" fontId="23" fillId="0" borderId="1" xfId="0" applyNumberFormat="1" applyFont="1" applyBorder="1"/>
    <xf numFmtId="0" fontId="22" fillId="0" borderId="6" xfId="0" applyNumberFormat="1" applyFont="1" applyBorder="1"/>
    <xf numFmtId="0" fontId="23" fillId="0" borderId="2" xfId="0" quotePrefix="1" applyNumberFormat="1" applyFont="1" applyBorder="1"/>
    <xf numFmtId="0" fontId="22" fillId="0" borderId="2" xfId="0" applyNumberFormat="1" applyFont="1" applyBorder="1"/>
    <xf numFmtId="0" fontId="24" fillId="0" borderId="2" xfId="0" applyNumberFormat="1" applyFont="1" applyBorder="1"/>
    <xf numFmtId="0" fontId="23" fillId="0" borderId="2" xfId="0" applyNumberFormat="1" applyFont="1" applyBorder="1"/>
    <xf numFmtId="0" fontId="23" fillId="0" borderId="2" xfId="0" applyNumberFormat="1" applyFont="1" applyBorder="1" applyAlignment="1">
      <alignment horizontal="right"/>
    </xf>
    <xf numFmtId="49" fontId="90" fillId="0" borderId="0" xfId="0" applyNumberFormat="1" applyFont="1"/>
    <xf numFmtId="0" fontId="23" fillId="0" borderId="1" xfId="0" applyNumberFormat="1" applyFont="1" applyBorder="1" applyAlignment="1">
      <alignment horizontal="right"/>
    </xf>
    <xf numFmtId="0" fontId="89" fillId="0" borderId="1" xfId="0" applyNumberFormat="1" applyFont="1" applyBorder="1"/>
    <xf numFmtId="49" fontId="0" fillId="0" borderId="0" xfId="0" applyNumberFormat="1"/>
    <xf numFmtId="0" fontId="23" fillId="0" borderId="1" xfId="0" quotePrefix="1" applyNumberFormat="1" applyFont="1" applyBorder="1" applyAlignment="1">
      <alignment horizontal="center"/>
    </xf>
    <xf numFmtId="0" fontId="23" fillId="0" borderId="9" xfId="0" quotePrefix="1" applyNumberFormat="1" applyFont="1" applyBorder="1" applyAlignment="1">
      <alignment horizontal="right"/>
    </xf>
    <xf numFmtId="0" fontId="27" fillId="0" borderId="1" xfId="0" quotePrefix="1" applyNumberFormat="1" applyFont="1" applyBorder="1"/>
    <xf numFmtId="0" fontId="27" fillId="0" borderId="1" xfId="0" applyNumberFormat="1" applyFont="1" applyBorder="1"/>
    <xf numFmtId="0" fontId="22" fillId="0" borderId="1" xfId="0" applyNumberFormat="1" applyFont="1" applyBorder="1" applyAlignment="1">
      <alignment horizontal="left"/>
    </xf>
    <xf numFmtId="0" fontId="22" fillId="0" borderId="1" xfId="0" quotePrefix="1" applyNumberFormat="1" applyFont="1" applyBorder="1" applyAlignment="1">
      <alignment horizontal="left"/>
    </xf>
    <xf numFmtId="0" fontId="23" fillId="0" borderId="34" xfId="0" quotePrefix="1" applyNumberFormat="1" applyFont="1" applyBorder="1" applyAlignment="1">
      <alignment horizontal="right"/>
    </xf>
    <xf numFmtId="0" fontId="23" fillId="0" borderId="13" xfId="0" quotePrefix="1" applyNumberFormat="1" applyFont="1" applyBorder="1"/>
    <xf numFmtId="0" fontId="24" fillId="0" borderId="13" xfId="0" applyNumberFormat="1" applyFont="1" applyBorder="1"/>
    <xf numFmtId="0" fontId="23" fillId="0" borderId="13" xfId="0" applyNumberFormat="1" applyFont="1" applyBorder="1" applyAlignment="1">
      <alignment horizontal="right"/>
    </xf>
    <xf numFmtId="0" fontId="24" fillId="0" borderId="37" xfId="0" applyNumberFormat="1" applyFont="1" applyBorder="1"/>
    <xf numFmtId="170" fontId="54" fillId="0" borderId="3" xfId="0" applyFont="1" applyBorder="1"/>
    <xf numFmtId="0" fontId="23" fillId="0" borderId="74" xfId="0" quotePrefix="1" applyNumberFormat="1" applyFont="1" applyBorder="1" applyAlignment="1">
      <alignment horizontal="right"/>
    </xf>
    <xf numFmtId="0" fontId="24" fillId="0" borderId="11" xfId="0" applyNumberFormat="1" applyFont="1" applyBorder="1"/>
    <xf numFmtId="0" fontId="23" fillId="0" borderId="11" xfId="0" applyNumberFormat="1" applyFont="1" applyBorder="1"/>
    <xf numFmtId="0" fontId="24" fillId="0" borderId="6" xfId="0" applyNumberFormat="1" applyFont="1" applyBorder="1"/>
    <xf numFmtId="170" fontId="22" fillId="0" borderId="12" xfId="0" applyFont="1" applyBorder="1"/>
    <xf numFmtId="170" fontId="22" fillId="37" borderId="12" xfId="0" applyFont="1" applyFill="1" applyBorder="1"/>
    <xf numFmtId="170" fontId="22" fillId="0" borderId="40" xfId="0" applyFont="1" applyBorder="1"/>
    <xf numFmtId="167" fontId="24" fillId="34" borderId="8" xfId="28" quotePrefix="1" applyNumberFormat="1" applyFont="1" applyFill="1" applyBorder="1" applyAlignment="1">
      <alignment horizontal="center"/>
    </xf>
    <xf numFmtId="165" fontId="77" fillId="34" borderId="8" xfId="28" applyFont="1" applyFill="1" applyBorder="1" applyAlignment="1">
      <alignment horizontal="center" wrapText="1"/>
    </xf>
    <xf numFmtId="3" fontId="24" fillId="0" borderId="53" xfId="55" applyNumberFormat="1" applyFont="1" applyBorder="1"/>
    <xf numFmtId="170" fontId="24" fillId="2" borderId="2" xfId="0" applyFont="1" applyFill="1" applyBorder="1" applyAlignment="1">
      <alignment horizontal="center"/>
    </xf>
    <xf numFmtId="170" fontId="24" fillId="2" borderId="7" xfId="0" applyFont="1" applyFill="1" applyBorder="1" applyAlignment="1">
      <alignment horizontal="center"/>
    </xf>
    <xf numFmtId="170" fontId="22" fillId="0" borderId="2" xfId="0" applyFont="1" applyBorder="1" applyAlignment="1">
      <alignment wrapText="1"/>
    </xf>
    <xf numFmtId="170" fontId="25" fillId="0" borderId="2" xfId="0" applyFont="1" applyBorder="1"/>
    <xf numFmtId="170" fontId="22" fillId="0" borderId="11" xfId="0" applyFont="1" applyBorder="1"/>
    <xf numFmtId="170" fontId="65" fillId="0" borderId="0" xfId="0" applyFont="1" applyAlignment="1">
      <alignment wrapText="1"/>
    </xf>
    <xf numFmtId="170" fontId="66" fillId="0" borderId="39" xfId="0" applyFont="1" applyBorder="1"/>
    <xf numFmtId="170" fontId="66" fillId="0" borderId="0" xfId="0" applyFont="1"/>
    <xf numFmtId="170" fontId="85" fillId="0" borderId="0" xfId="0" applyFont="1"/>
    <xf numFmtId="170" fontId="67" fillId="0" borderId="50" xfId="0" applyFont="1" applyBorder="1"/>
    <xf numFmtId="170" fontId="63" fillId="0" borderId="40" xfId="0" applyFont="1" applyBorder="1"/>
    <xf numFmtId="167" fontId="65" fillId="37" borderId="53" xfId="28" applyNumberFormat="1" applyFont="1" applyFill="1" applyBorder="1"/>
    <xf numFmtId="167" fontId="65" fillId="37" borderId="27" xfId="28" applyNumberFormat="1" applyFont="1" applyFill="1" applyBorder="1"/>
    <xf numFmtId="167" fontId="65" fillId="0" borderId="53" xfId="28" applyNumberFormat="1" applyFont="1" applyBorder="1"/>
    <xf numFmtId="3" fontId="65" fillId="0" borderId="53" xfId="55" applyNumberFormat="1" applyFont="1" applyBorder="1"/>
    <xf numFmtId="170" fontId="66" fillId="0" borderId="2" xfId="0" applyFont="1" applyBorder="1"/>
    <xf numFmtId="170" fontId="63" fillId="0" borderId="2" xfId="0" applyFont="1" applyBorder="1"/>
    <xf numFmtId="170" fontId="85" fillId="0" borderId="2" xfId="0" applyFont="1" applyBorder="1"/>
    <xf numFmtId="170" fontId="65" fillId="0" borderId="2" xfId="0" applyFont="1" applyBorder="1"/>
    <xf numFmtId="170" fontId="67" fillId="0" borderId="2" xfId="0" applyFont="1" applyBorder="1"/>
    <xf numFmtId="170" fontId="65" fillId="0" borderId="2" xfId="0" applyFont="1" applyBorder="1" applyAlignment="1">
      <alignment wrapText="1"/>
    </xf>
    <xf numFmtId="170" fontId="65" fillId="2" borderId="35" xfId="0" applyFont="1" applyFill="1" applyBorder="1" applyAlignment="1">
      <alignment horizontal="center"/>
    </xf>
    <xf numFmtId="170" fontId="65" fillId="2" borderId="36" xfId="0" applyFont="1" applyFill="1" applyBorder="1" applyAlignment="1">
      <alignment horizontal="center"/>
    </xf>
    <xf numFmtId="170" fontId="65" fillId="2" borderId="15" xfId="0" applyFont="1" applyFill="1" applyBorder="1" applyAlignment="1">
      <alignment horizontal="center"/>
    </xf>
    <xf numFmtId="167" fontId="22" fillId="0" borderId="70" xfId="28" applyNumberFormat="1" applyFont="1" applyBorder="1"/>
    <xf numFmtId="3" fontId="24" fillId="0" borderId="0" xfId="55" applyNumberFormat="1" applyFont="1"/>
    <xf numFmtId="3" fontId="22" fillId="0" borderId="12" xfId="55" applyNumberFormat="1" applyFont="1" applyBorder="1"/>
    <xf numFmtId="167" fontId="22" fillId="0" borderId="25" xfId="28" applyNumberFormat="1" applyFont="1" applyBorder="1"/>
    <xf numFmtId="165" fontId="24" fillId="34" borderId="36" xfId="28" applyFont="1" applyFill="1" applyBorder="1" applyAlignment="1">
      <alignment horizontal="center" wrapText="1"/>
    </xf>
    <xf numFmtId="3" fontId="24" fillId="0" borderId="2" xfId="55" applyNumberFormat="1" applyFont="1" applyBorder="1"/>
    <xf numFmtId="3" fontId="22" fillId="0" borderId="7" xfId="55" applyNumberFormat="1" applyFont="1" applyBorder="1"/>
    <xf numFmtId="167" fontId="77" fillId="34" borderId="36" xfId="28" applyNumberFormat="1" applyFont="1" applyFill="1" applyBorder="1" applyAlignment="1">
      <alignment horizontal="center" wrapText="1"/>
    </xf>
    <xf numFmtId="9" fontId="22" fillId="0" borderId="60" xfId="55" applyFont="1" applyBorder="1"/>
    <xf numFmtId="165" fontId="77" fillId="34" borderId="36" xfId="28" applyFont="1" applyFill="1" applyBorder="1" applyAlignment="1">
      <alignment horizontal="center" wrapText="1"/>
    </xf>
    <xf numFmtId="167" fontId="22" fillId="0" borderId="60" xfId="28" applyNumberFormat="1" applyFont="1" applyBorder="1"/>
    <xf numFmtId="167" fontId="16" fillId="0" borderId="0" xfId="55" applyNumberFormat="1"/>
    <xf numFmtId="165" fontId="16" fillId="0" borderId="0" xfId="28"/>
    <xf numFmtId="0" fontId="23" fillId="0" borderId="12" xfId="0" applyNumberFormat="1" applyFont="1" applyBorder="1" applyAlignment="1">
      <alignment horizontal="right"/>
    </xf>
    <xf numFmtId="0" fontId="24" fillId="0" borderId="12" xfId="0" applyNumberFormat="1" applyFont="1" applyBorder="1"/>
    <xf numFmtId="170" fontId="23" fillId="0" borderId="19" xfId="0" applyFont="1" applyBorder="1"/>
    <xf numFmtId="170" fontId="22" fillId="0" borderId="19" xfId="0" applyFont="1" applyBorder="1"/>
    <xf numFmtId="9" fontId="70" fillId="0" borderId="51" xfId="55" applyFont="1" applyBorder="1"/>
    <xf numFmtId="170" fontId="22" fillId="0" borderId="13" xfId="0" applyFont="1" applyBorder="1"/>
    <xf numFmtId="170" fontId="23" fillId="0" borderId="13" xfId="0" applyFont="1" applyBorder="1"/>
    <xf numFmtId="167" fontId="22" fillId="0" borderId="36" xfId="28" applyNumberFormat="1" applyFont="1" applyBorder="1"/>
    <xf numFmtId="3" fontId="22" fillId="0" borderId="36" xfId="55" applyNumberFormat="1" applyFont="1" applyBorder="1"/>
    <xf numFmtId="167" fontId="55" fillId="0" borderId="0" xfId="0" applyNumberFormat="1" applyFont="1"/>
    <xf numFmtId="0" fontId="22" fillId="0" borderId="12" xfId="0" applyNumberFormat="1" applyFont="1" applyBorder="1"/>
    <xf numFmtId="0" fontId="23" fillId="0" borderId="12" xfId="0" applyNumberFormat="1" applyFont="1" applyBorder="1"/>
    <xf numFmtId="0" fontId="24" fillId="0" borderId="62" xfId="0" applyNumberFormat="1" applyFont="1" applyBorder="1"/>
    <xf numFmtId="167" fontId="24" fillId="0" borderId="51" xfId="28" applyNumberFormat="1" applyFont="1" applyBorder="1"/>
    <xf numFmtId="167" fontId="24" fillId="0" borderId="76" xfId="28" applyNumberFormat="1" applyFont="1" applyBorder="1"/>
    <xf numFmtId="167" fontId="24" fillId="0" borderId="77" xfId="28" applyNumberFormat="1" applyFont="1" applyBorder="1"/>
    <xf numFmtId="170" fontId="22" fillId="0" borderId="74" xfId="0" applyFont="1" applyBorder="1"/>
    <xf numFmtId="170" fontId="24" fillId="0" borderId="11" xfId="0" applyFont="1" applyBorder="1" applyAlignment="1">
      <alignment wrapText="1"/>
    </xf>
    <xf numFmtId="0" fontId="23" fillId="0" borderId="70" xfId="0" quotePrefix="1" applyNumberFormat="1" applyFont="1" applyBorder="1" applyAlignment="1">
      <alignment horizontal="right"/>
    </xf>
    <xf numFmtId="0" fontId="23" fillId="0" borderId="12" xfId="0" quotePrefix="1" applyNumberFormat="1" applyFont="1" applyBorder="1"/>
    <xf numFmtId="0" fontId="23" fillId="0" borderId="59" xfId="0" quotePrefix="1" applyNumberFormat="1" applyFont="1" applyBorder="1" applyAlignment="1">
      <alignment horizontal="right"/>
    </xf>
    <xf numFmtId="170" fontId="23" fillId="0" borderId="74" xfId="0" applyFont="1" applyBorder="1"/>
    <xf numFmtId="49" fontId="0" fillId="0" borderId="12" xfId="0" applyNumberFormat="1" applyBorder="1"/>
    <xf numFmtId="170" fontId="24" fillId="0" borderId="2" xfId="0" applyFont="1" applyBorder="1" applyAlignment="1">
      <alignment horizontal="left"/>
    </xf>
    <xf numFmtId="43" fontId="22" fillId="0" borderId="2" xfId="28" applyNumberFormat="1" applyFont="1" applyBorder="1"/>
    <xf numFmtId="170" fontId="24" fillId="2" borderId="59" xfId="0" applyFont="1" applyFill="1" applyBorder="1" applyAlignment="1">
      <alignment horizontal="center"/>
    </xf>
    <xf numFmtId="167" fontId="73" fillId="0" borderId="0" xfId="28" applyNumberFormat="1" applyFont="1"/>
    <xf numFmtId="167" fontId="74" fillId="0" borderId="0" xfId="28" applyNumberFormat="1" applyFont="1"/>
    <xf numFmtId="167" fontId="88" fillId="0" borderId="40" xfId="28" applyNumberFormat="1" applyFont="1" applyBorder="1"/>
    <xf numFmtId="167" fontId="77" fillId="0" borderId="0" xfId="28" applyNumberFormat="1" applyFont="1" applyAlignment="1">
      <alignment horizontal="center" wrapText="1"/>
    </xf>
    <xf numFmtId="167" fontId="76" fillId="37" borderId="0" xfId="28" applyNumberFormat="1" applyFont="1" applyFill="1"/>
    <xf numFmtId="167" fontId="77" fillId="0" borderId="0" xfId="28" applyNumberFormat="1" applyFont="1"/>
    <xf numFmtId="167" fontId="24" fillId="34" borderId="15" xfId="28" applyNumberFormat="1" applyFont="1" applyFill="1" applyBorder="1" applyAlignment="1">
      <alignment horizontal="center" wrapText="1"/>
    </xf>
    <xf numFmtId="167" fontId="24" fillId="0" borderId="58" xfId="28" applyNumberFormat="1" applyFont="1" applyBorder="1" applyAlignment="1">
      <alignment horizontal="right"/>
    </xf>
    <xf numFmtId="167" fontId="24" fillId="0" borderId="25" xfId="28" applyNumberFormat="1" applyFont="1" applyBorder="1" applyAlignment="1">
      <alignment horizontal="right"/>
    </xf>
    <xf numFmtId="168" fontId="24" fillId="0" borderId="25" xfId="28" applyNumberFormat="1" applyFont="1" applyBorder="1" applyAlignment="1">
      <alignment horizontal="right"/>
    </xf>
    <xf numFmtId="167" fontId="24" fillId="34" borderId="36" xfId="28" applyNumberFormat="1" applyFont="1" applyFill="1" applyBorder="1" applyAlignment="1">
      <alignment horizontal="center" wrapText="1"/>
    </xf>
    <xf numFmtId="167" fontId="24" fillId="0" borderId="74" xfId="28" applyNumberFormat="1" applyFont="1" applyBorder="1"/>
    <xf numFmtId="3" fontId="89" fillId="0" borderId="2" xfId="55" applyNumberFormat="1" applyFont="1" applyBorder="1"/>
    <xf numFmtId="165" fontId="22" fillId="0" borderId="2" xfId="28" applyFont="1" applyBorder="1"/>
    <xf numFmtId="167" fontId="24" fillId="34" borderId="16" xfId="28" applyNumberFormat="1" applyFont="1" applyFill="1" applyBorder="1" applyAlignment="1">
      <alignment horizontal="center" wrapText="1"/>
    </xf>
    <xf numFmtId="167" fontId="77" fillId="34" borderId="37" xfId="28" applyNumberFormat="1" applyFont="1" applyFill="1" applyBorder="1" applyAlignment="1">
      <alignment horizontal="center" wrapText="1"/>
    </xf>
    <xf numFmtId="167" fontId="24" fillId="34" borderId="36" xfId="28" quotePrefix="1" applyNumberFormat="1" applyFont="1" applyFill="1" applyBorder="1" applyAlignment="1">
      <alignment horizontal="center"/>
    </xf>
    <xf numFmtId="3" fontId="22" fillId="0" borderId="2" xfId="28" applyNumberFormat="1" applyFont="1" applyBorder="1" applyAlignment="1">
      <alignment horizontal="right"/>
    </xf>
    <xf numFmtId="167" fontId="24" fillId="34" borderId="74" xfId="28" applyNumberFormat="1" applyFont="1" applyFill="1" applyBorder="1" applyAlignment="1">
      <alignment horizontal="center" wrapText="1"/>
    </xf>
    <xf numFmtId="170" fontId="70" fillId="0" borderId="0" xfId="0" applyFont="1"/>
    <xf numFmtId="167" fontId="70" fillId="0" borderId="0" xfId="0" applyNumberFormat="1" applyFont="1"/>
    <xf numFmtId="167" fontId="22" fillId="37" borderId="0" xfId="0" applyNumberFormat="1" applyFont="1" applyFill="1"/>
    <xf numFmtId="165" fontId="70" fillId="0" borderId="0" xfId="0" applyNumberFormat="1" applyFont="1"/>
    <xf numFmtId="165" fontId="70" fillId="0" borderId="12" xfId="28" applyFont="1" applyBorder="1"/>
    <xf numFmtId="164" fontId="69" fillId="0" borderId="25" xfId="0" applyNumberFormat="1" applyFont="1" applyBorder="1"/>
    <xf numFmtId="167" fontId="22" fillId="0" borderId="12" xfId="0" applyNumberFormat="1" applyFont="1" applyBorder="1"/>
    <xf numFmtId="170" fontId="68" fillId="0" borderId="62" xfId="0" applyFont="1" applyBorder="1"/>
    <xf numFmtId="167" fontId="69" fillId="0" borderId="53" xfId="0" applyNumberFormat="1" applyFont="1" applyBorder="1"/>
    <xf numFmtId="170" fontId="70" fillId="0" borderId="74" xfId="0" applyFont="1" applyBorder="1"/>
    <xf numFmtId="167" fontId="22" fillId="37" borderId="2" xfId="0" applyNumberFormat="1" applyFont="1" applyFill="1" applyBorder="1"/>
    <xf numFmtId="167" fontId="55" fillId="0" borderId="2" xfId="0" applyNumberFormat="1" applyFont="1" applyBorder="1"/>
    <xf numFmtId="167" fontId="89" fillId="0" borderId="2" xfId="0" applyNumberFormat="1" applyFont="1" applyBorder="1"/>
    <xf numFmtId="165" fontId="70" fillId="0" borderId="11" xfId="0" applyNumberFormat="1" applyFont="1" applyBorder="1"/>
    <xf numFmtId="165" fontId="70" fillId="0" borderId="12" xfId="0" applyNumberFormat="1" applyFont="1" applyBorder="1"/>
    <xf numFmtId="167" fontId="70" fillId="0" borderId="12" xfId="0" applyNumberFormat="1" applyFont="1" applyBorder="1"/>
    <xf numFmtId="170" fontId="70" fillId="0" borderId="59" xfId="0" applyFont="1" applyBorder="1"/>
    <xf numFmtId="167" fontId="22" fillId="37" borderId="12" xfId="0" applyNumberFormat="1" applyFont="1" applyFill="1" applyBorder="1"/>
    <xf numFmtId="167" fontId="55" fillId="0" borderId="12" xfId="0" applyNumberFormat="1" applyFont="1" applyBorder="1"/>
    <xf numFmtId="170" fontId="70" fillId="0" borderId="60" xfId="0" applyFont="1" applyBorder="1"/>
    <xf numFmtId="165" fontId="70" fillId="0" borderId="64" xfId="0" applyNumberFormat="1" applyFont="1" applyBorder="1"/>
    <xf numFmtId="170" fontId="69" fillId="0" borderId="59" xfId="0" applyFont="1" applyBorder="1"/>
    <xf numFmtId="170" fontId="69" fillId="0" borderId="75" xfId="0" applyFont="1" applyBorder="1"/>
    <xf numFmtId="170" fontId="69" fillId="0" borderId="0" xfId="0" applyFont="1"/>
    <xf numFmtId="170" fontId="70" fillId="0" borderId="64" xfId="0" applyFont="1" applyBorder="1"/>
    <xf numFmtId="170" fontId="69" fillId="0" borderId="74" xfId="0" applyFont="1" applyBorder="1"/>
    <xf numFmtId="170" fontId="68" fillId="0" borderId="2" xfId="0" applyFont="1" applyBorder="1"/>
    <xf numFmtId="167" fontId="24" fillId="34" borderId="16" xfId="28" quotePrefix="1" applyNumberFormat="1" applyFont="1" applyFill="1" applyBorder="1" applyAlignment="1">
      <alignment horizontal="center"/>
    </xf>
    <xf numFmtId="170" fontId="24" fillId="38" borderId="16" xfId="0" applyFont="1" applyFill="1" applyBorder="1" applyAlignment="1">
      <alignment horizontal="center" wrapText="1"/>
    </xf>
    <xf numFmtId="170" fontId="24" fillId="38" borderId="34" xfId="0" applyFont="1" applyFill="1" applyBorder="1" applyAlignment="1">
      <alignment horizontal="center"/>
    </xf>
    <xf numFmtId="170" fontId="24" fillId="38" borderId="13" xfId="0" applyFont="1" applyFill="1" applyBorder="1" applyAlignment="1">
      <alignment horizontal="center"/>
    </xf>
    <xf numFmtId="170" fontId="24" fillId="38" borderId="13" xfId="0" applyFont="1" applyFill="1" applyBorder="1" applyAlignment="1">
      <alignment horizontal="center" wrapText="1"/>
    </xf>
    <xf numFmtId="170" fontId="24" fillId="38" borderId="37" xfId="0" applyFont="1" applyFill="1" applyBorder="1" applyAlignment="1">
      <alignment horizontal="center"/>
    </xf>
    <xf numFmtId="170" fontId="22" fillId="0" borderId="13" xfId="0" quotePrefix="1" applyFont="1" applyBorder="1"/>
    <xf numFmtId="170" fontId="24" fillId="0" borderId="78" xfId="0" applyFont="1" applyBorder="1"/>
    <xf numFmtId="170" fontId="24" fillId="0" borderId="79" xfId="0" applyFont="1" applyBorder="1"/>
    <xf numFmtId="167" fontId="89" fillId="37" borderId="13" xfId="984" applyNumberFormat="1" applyFont="1" applyFill="1" applyBorder="1" applyAlignment="1">
      <alignment horizontal="right"/>
    </xf>
    <xf numFmtId="167" fontId="22" fillId="37" borderId="13" xfId="984" applyNumberFormat="1" applyFont="1" applyFill="1" applyBorder="1" applyAlignment="1">
      <alignment horizontal="right"/>
    </xf>
    <xf numFmtId="167" fontId="24" fillId="37" borderId="80" xfId="984" applyNumberFormat="1" applyFont="1" applyFill="1" applyBorder="1" applyAlignment="1">
      <alignment horizontal="right"/>
    </xf>
    <xf numFmtId="170" fontId="24" fillId="38" borderId="17" xfId="0" quotePrefix="1" applyFont="1" applyFill="1" applyBorder="1" applyAlignment="1">
      <alignment horizontal="center"/>
    </xf>
    <xf numFmtId="167" fontId="22" fillId="37" borderId="13" xfId="0" applyNumberFormat="1" applyFont="1" applyFill="1" applyBorder="1" applyAlignment="1">
      <alignment horizontal="right"/>
    </xf>
    <xf numFmtId="167" fontId="24" fillId="37" borderId="78" xfId="984" applyNumberFormat="1" applyFont="1" applyFill="1" applyBorder="1" applyAlignment="1">
      <alignment horizontal="right"/>
    </xf>
    <xf numFmtId="170" fontId="22" fillId="37" borderId="13" xfId="0" applyFont="1" applyFill="1" applyBorder="1" applyAlignment="1">
      <alignment horizontal="right"/>
    </xf>
    <xf numFmtId="167" fontId="24" fillId="37" borderId="79" xfId="0" applyNumberFormat="1" applyFont="1" applyFill="1" applyBorder="1" applyAlignment="1">
      <alignment horizontal="right"/>
    </xf>
    <xf numFmtId="170" fontId="24" fillId="38" borderId="29" xfId="0" quotePrefix="1" applyFont="1" applyFill="1" applyBorder="1" applyAlignment="1">
      <alignment horizontal="center"/>
    </xf>
    <xf numFmtId="167" fontId="22" fillId="37" borderId="36" xfId="0" applyNumberFormat="1" applyFont="1" applyFill="1" applyBorder="1" applyAlignment="1">
      <alignment horizontal="right"/>
    </xf>
    <xf numFmtId="167" fontId="22" fillId="37" borderId="36" xfId="984" applyNumberFormat="1" applyFont="1" applyFill="1" applyBorder="1" applyAlignment="1">
      <alignment horizontal="right"/>
    </xf>
    <xf numFmtId="170" fontId="22" fillId="37" borderId="36" xfId="0" applyFont="1" applyFill="1" applyBorder="1" applyAlignment="1">
      <alignment horizontal="right"/>
    </xf>
    <xf numFmtId="167" fontId="89" fillId="37" borderId="36" xfId="984" applyNumberFormat="1" applyFont="1" applyFill="1" applyBorder="1" applyAlignment="1">
      <alignment horizontal="right"/>
    </xf>
    <xf numFmtId="167" fontId="24" fillId="37" borderId="67" xfId="0" applyNumberFormat="1" applyFont="1" applyFill="1" applyBorder="1" applyAlignment="1">
      <alignment horizontal="right"/>
    </xf>
    <xf numFmtId="167" fontId="24" fillId="34" borderId="37" xfId="28" quotePrefix="1" applyNumberFormat="1" applyFont="1" applyFill="1" applyBorder="1" applyAlignment="1">
      <alignment horizontal="center"/>
    </xf>
    <xf numFmtId="167" fontId="24" fillId="37" borderId="58" xfId="28" applyNumberFormat="1" applyFont="1" applyFill="1" applyBorder="1"/>
    <xf numFmtId="167" fontId="24" fillId="0" borderId="61" xfId="28" applyNumberFormat="1" applyFont="1" applyBorder="1"/>
    <xf numFmtId="167" fontId="24" fillId="0" borderId="12" xfId="28" applyNumberFormat="1" applyFont="1" applyBorder="1"/>
    <xf numFmtId="167" fontId="22" fillId="0" borderId="35" xfId="28" applyNumberFormat="1" applyFont="1" applyBorder="1"/>
    <xf numFmtId="167" fontId="24" fillId="0" borderId="14" xfId="28" applyNumberFormat="1" applyFont="1" applyBorder="1"/>
    <xf numFmtId="167" fontId="22" fillId="37" borderId="36" xfId="28" applyNumberFormat="1" applyFont="1" applyFill="1" applyBorder="1"/>
    <xf numFmtId="167" fontId="24" fillId="0" borderId="15" xfId="28" applyNumberFormat="1" applyFont="1" applyBorder="1"/>
    <xf numFmtId="167" fontId="24" fillId="0" borderId="36" xfId="28" applyNumberFormat="1" applyFont="1" applyBorder="1"/>
    <xf numFmtId="3" fontId="22" fillId="0" borderId="36" xfId="28" applyNumberFormat="1" applyFont="1" applyBorder="1"/>
    <xf numFmtId="167" fontId="22" fillId="0" borderId="15" xfId="28" applyNumberFormat="1" applyFont="1" applyBorder="1"/>
    <xf numFmtId="170" fontId="24" fillId="38" borderId="17" xfId="0" applyFont="1" applyFill="1" applyBorder="1" applyAlignment="1">
      <alignment horizontal="center" wrapText="1"/>
    </xf>
    <xf numFmtId="170" fontId="24" fillId="38" borderId="29" xfId="0" applyFont="1" applyFill="1" applyBorder="1" applyAlignment="1">
      <alignment horizontal="center" wrapText="1"/>
    </xf>
    <xf numFmtId="3" fontId="24" fillId="0" borderId="70" xfId="28" applyNumberFormat="1" applyFont="1" applyBorder="1"/>
    <xf numFmtId="3" fontId="22" fillId="0" borderId="12" xfId="28" applyNumberFormat="1" applyFont="1" applyBorder="1"/>
    <xf numFmtId="167" fontId="55" fillId="0" borderId="2" xfId="28" applyNumberFormat="1" applyFont="1" applyBorder="1"/>
    <xf numFmtId="167" fontId="55" fillId="0" borderId="11" xfId="28" applyNumberFormat="1" applyFont="1" applyBorder="1"/>
    <xf numFmtId="167" fontId="22" fillId="37" borderId="35" xfId="0" applyNumberFormat="1" applyFont="1" applyFill="1" applyBorder="1" applyAlignment="1">
      <alignment horizontal="right"/>
    </xf>
    <xf numFmtId="170" fontId="22" fillId="37" borderId="3" xfId="0" applyFont="1" applyFill="1" applyBorder="1"/>
    <xf numFmtId="9" fontId="22" fillId="0" borderId="74" xfId="55" applyFont="1" applyBorder="1"/>
    <xf numFmtId="167" fontId="89" fillId="0" borderId="0" xfId="0" applyNumberFormat="1" applyFont="1"/>
    <xf numFmtId="3" fontId="89" fillId="0" borderId="2" xfId="55" applyNumberFormat="1" applyFont="1" applyBorder="1" applyAlignment="1">
      <alignment horizontal="right"/>
    </xf>
    <xf numFmtId="0" fontId="23" fillId="0" borderId="59" xfId="0" quotePrefix="1" applyNumberFormat="1" applyFont="1" applyBorder="1"/>
    <xf numFmtId="0" fontId="27" fillId="0" borderId="12" xfId="0" applyNumberFormat="1" applyFont="1" applyBorder="1"/>
    <xf numFmtId="0" fontId="22" fillId="0" borderId="62" xfId="0" applyNumberFormat="1" applyFont="1" applyBorder="1"/>
    <xf numFmtId="170" fontId="23" fillId="0" borderId="70" xfId="0" applyFont="1" applyBorder="1"/>
    <xf numFmtId="170" fontId="23" fillId="0" borderId="12" xfId="0" applyFont="1" applyBorder="1"/>
    <xf numFmtId="170" fontId="24" fillId="0" borderId="12" xfId="0" applyFont="1" applyBorder="1"/>
    <xf numFmtId="170" fontId="25" fillId="0" borderId="81" xfId="0" applyFont="1" applyBorder="1"/>
    <xf numFmtId="170" fontId="24" fillId="0" borderId="12" xfId="0" applyFont="1" applyBorder="1" applyAlignment="1">
      <alignment wrapText="1"/>
    </xf>
    <xf numFmtId="170" fontId="27" fillId="0" borderId="12" xfId="0" applyFont="1" applyBorder="1"/>
    <xf numFmtId="3" fontId="63" fillId="0" borderId="3" xfId="55" applyNumberFormat="1" applyFont="1" applyBorder="1"/>
    <xf numFmtId="167" fontId="85" fillId="0" borderId="3" xfId="28" applyNumberFormat="1" applyFont="1" applyBorder="1"/>
    <xf numFmtId="167" fontId="55" fillId="0" borderId="3" xfId="28" applyNumberFormat="1" applyFont="1" applyBorder="1"/>
    <xf numFmtId="3" fontId="63" fillId="0" borderId="82" xfId="55" applyNumberFormat="1" applyFont="1" applyBorder="1"/>
    <xf numFmtId="3" fontId="65" fillId="0" borderId="3" xfId="28" applyNumberFormat="1" applyFont="1" applyBorder="1"/>
    <xf numFmtId="3" fontId="63" fillId="0" borderId="52" xfId="55" applyNumberFormat="1" applyFont="1" applyBorder="1"/>
    <xf numFmtId="3" fontId="65" fillId="0" borderId="20" xfId="55" applyNumberFormat="1" applyFont="1" applyBorder="1"/>
    <xf numFmtId="3" fontId="63" fillId="0" borderId="19" xfId="28" applyNumberFormat="1" applyFont="1" applyBorder="1"/>
    <xf numFmtId="170" fontId="63" fillId="0" borderId="7" xfId="0" applyFont="1" applyBorder="1"/>
    <xf numFmtId="3" fontId="63" fillId="0" borderId="8" xfId="28" applyNumberFormat="1" applyFont="1" applyBorder="1"/>
    <xf numFmtId="3" fontId="22" fillId="37" borderId="2" xfId="55" applyNumberFormat="1" applyFont="1" applyFill="1" applyBorder="1"/>
    <xf numFmtId="167" fontId="91" fillId="0" borderId="0" xfId="0" applyNumberFormat="1" applyFont="1" applyAlignment="1">
      <alignment horizontal="center"/>
    </xf>
    <xf numFmtId="170" fontId="91" fillId="0" borderId="0" xfId="0" applyFont="1"/>
    <xf numFmtId="170" fontId="91" fillId="0" borderId="40" xfId="0" applyFont="1" applyBorder="1"/>
    <xf numFmtId="170" fontId="92" fillId="0" borderId="0" xfId="0" applyFont="1"/>
    <xf numFmtId="3" fontId="22" fillId="0" borderId="3" xfId="55" applyNumberFormat="1" applyFont="1" applyBorder="1"/>
    <xf numFmtId="173" fontId="76" fillId="0" borderId="36" xfId="28" applyNumberFormat="1" applyFont="1" applyBorder="1"/>
    <xf numFmtId="167" fontId="22" fillId="0" borderId="3" xfId="374" applyNumberFormat="1" applyFont="1" applyBorder="1"/>
    <xf numFmtId="41" fontId="19" fillId="0" borderId="0" xfId="0" applyNumberFormat="1" applyFont="1"/>
    <xf numFmtId="41" fontId="21" fillId="0" borderId="0" xfId="0" applyNumberFormat="1" applyFont="1"/>
    <xf numFmtId="41" fontId="22" fillId="0" borderId="0" xfId="0" applyNumberFormat="1" applyFont="1"/>
    <xf numFmtId="167" fontId="55" fillId="0" borderId="1" xfId="28" applyNumberFormat="1" applyFont="1" applyBorder="1"/>
    <xf numFmtId="3" fontId="55" fillId="0" borderId="2" xfId="28" applyNumberFormat="1" applyFont="1" applyBorder="1"/>
    <xf numFmtId="3" fontId="55" fillId="0" borderId="2" xfId="55" applyNumberFormat="1" applyFont="1" applyBorder="1"/>
    <xf numFmtId="3" fontId="55" fillId="0" borderId="1" xfId="55" applyNumberFormat="1" applyFont="1" applyBorder="1"/>
    <xf numFmtId="170" fontId="55" fillId="0" borderId="1" xfId="0" applyFont="1" applyBorder="1"/>
    <xf numFmtId="165" fontId="55" fillId="0" borderId="1" xfId="28" applyFont="1" applyBorder="1"/>
    <xf numFmtId="168" fontId="55" fillId="0" borderId="1" xfId="55" applyNumberFormat="1" applyFont="1" applyBorder="1"/>
    <xf numFmtId="41" fontId="21" fillId="0" borderId="0" xfId="28" applyNumberFormat="1" applyFont="1"/>
    <xf numFmtId="41" fontId="24" fillId="34" borderId="15" xfId="28" quotePrefix="1" applyNumberFormat="1" applyFont="1" applyFill="1" applyBorder="1" applyAlignment="1">
      <alignment horizontal="center"/>
    </xf>
    <xf numFmtId="41" fontId="24" fillId="34" borderId="15" xfId="28" applyNumberFormat="1" applyFont="1" applyFill="1" applyBorder="1" applyAlignment="1">
      <alignment horizontal="center" wrapText="1"/>
    </xf>
    <xf numFmtId="41" fontId="22" fillId="0" borderId="74" xfId="28" applyNumberFormat="1" applyFont="1" applyBorder="1"/>
    <xf numFmtId="41" fontId="22" fillId="37" borderId="2" xfId="28" applyNumberFormat="1" applyFont="1" applyFill="1" applyBorder="1"/>
    <xf numFmtId="41" fontId="24" fillId="0" borderId="4" xfId="28" applyNumberFormat="1" applyFont="1" applyBorder="1"/>
    <xf numFmtId="41" fontId="22" fillId="0" borderId="2" xfId="55" applyNumberFormat="1" applyFont="1" applyBorder="1"/>
    <xf numFmtId="41" fontId="24" fillId="0" borderId="2" xfId="55" applyNumberFormat="1" applyFont="1" applyBorder="1"/>
    <xf numFmtId="41" fontId="22" fillId="0" borderId="2" xfId="28" applyNumberFormat="1" applyFont="1" applyBorder="1"/>
    <xf numFmtId="41" fontId="24" fillId="0" borderId="53" xfId="28" applyNumberFormat="1" applyFont="1" applyBorder="1"/>
    <xf numFmtId="41" fontId="22" fillId="0" borderId="7" xfId="55" applyNumberFormat="1" applyFont="1" applyBorder="1"/>
    <xf numFmtId="41" fontId="22" fillId="0" borderId="11" xfId="28" applyNumberFormat="1" applyFont="1" applyBorder="1"/>
    <xf numFmtId="41" fontId="16" fillId="0" borderId="0" xfId="28" applyNumberFormat="1"/>
    <xf numFmtId="3" fontId="63" fillId="0" borderId="36" xfId="55" applyNumberFormat="1" applyFont="1" applyBorder="1"/>
    <xf numFmtId="41" fontId="22" fillId="0" borderId="36" xfId="0" applyNumberFormat="1" applyFont="1" applyBorder="1"/>
    <xf numFmtId="170" fontId="0" fillId="0" borderId="0" xfId="0" applyAlignment="1">
      <alignment horizontal="center"/>
    </xf>
    <xf numFmtId="170" fontId="77" fillId="2" borderId="34" xfId="0" applyFont="1" applyFill="1" applyBorder="1" applyAlignment="1">
      <alignment horizontal="center"/>
    </xf>
    <xf numFmtId="170" fontId="77" fillId="2" borderId="39" xfId="0" applyFont="1" applyFill="1" applyBorder="1" applyAlignment="1">
      <alignment horizontal="center"/>
    </xf>
    <xf numFmtId="170" fontId="77" fillId="2" borderId="13" xfId="0" applyFont="1" applyFill="1" applyBorder="1" applyAlignment="1">
      <alignment horizontal="center"/>
    </xf>
    <xf numFmtId="170" fontId="77" fillId="2" borderId="0" xfId="0" applyFont="1" applyFill="1" applyAlignment="1">
      <alignment horizontal="center"/>
    </xf>
    <xf numFmtId="170" fontId="77" fillId="2" borderId="37" xfId="0" applyFont="1" applyFill="1" applyBorder="1" applyAlignment="1">
      <alignment horizontal="center"/>
    </xf>
    <xf numFmtId="170" fontId="77" fillId="2" borderId="40" xfId="0" applyFont="1" applyFill="1" applyBorder="1" applyAlignment="1">
      <alignment horizontal="center"/>
    </xf>
    <xf numFmtId="167" fontId="31" fillId="0" borderId="0" xfId="0" applyNumberFormat="1" applyFont="1" applyAlignment="1">
      <alignment horizontal="center"/>
    </xf>
    <xf numFmtId="170" fontId="72" fillId="0" borderId="0" xfId="0" applyFont="1" applyAlignment="1">
      <alignment horizontal="center"/>
    </xf>
    <xf numFmtId="170" fontId="31" fillId="0" borderId="0" xfId="0" applyFont="1" applyAlignment="1">
      <alignment horizontal="center" vertical="center"/>
    </xf>
    <xf numFmtId="165" fontId="77" fillId="34" borderId="17" xfId="28" applyFont="1" applyFill="1" applyBorder="1" applyAlignment="1">
      <alignment horizontal="center" wrapText="1"/>
    </xf>
    <xf numFmtId="165" fontId="77" fillId="34" borderId="38" xfId="28" applyFont="1" applyFill="1" applyBorder="1" applyAlignment="1">
      <alignment horizontal="center" wrapText="1"/>
    </xf>
    <xf numFmtId="165" fontId="77" fillId="34" borderId="29" xfId="28" applyFont="1" applyFill="1" applyBorder="1" applyAlignment="1">
      <alignment horizontal="center" wrapText="1"/>
    </xf>
    <xf numFmtId="167" fontId="29" fillId="0" borderId="0" xfId="0" applyNumberFormat="1" applyFont="1" applyAlignment="1">
      <alignment horizontal="center"/>
    </xf>
    <xf numFmtId="170" fontId="24" fillId="38" borderId="17" xfId="0" applyFont="1" applyFill="1" applyBorder="1" applyAlignment="1">
      <alignment horizontal="center" wrapText="1"/>
    </xf>
    <xf numFmtId="170" fontId="24" fillId="38" borderId="38" xfId="0" applyFont="1" applyFill="1" applyBorder="1" applyAlignment="1">
      <alignment horizontal="center" wrapText="1"/>
    </xf>
    <xf numFmtId="170" fontId="24" fillId="38" borderId="29" xfId="0" applyFont="1" applyFill="1" applyBorder="1" applyAlignment="1">
      <alignment horizontal="center" wrapText="1"/>
    </xf>
    <xf numFmtId="170" fontId="24" fillId="2" borderId="34" xfId="0" applyFont="1" applyFill="1" applyBorder="1" applyAlignment="1">
      <alignment horizontal="center"/>
    </xf>
    <xf numFmtId="170" fontId="24" fillId="2" borderId="26" xfId="0" applyFont="1" applyFill="1" applyBorder="1" applyAlignment="1">
      <alignment horizontal="center"/>
    </xf>
    <xf numFmtId="170" fontId="24" fillId="2" borderId="13" xfId="0" applyFont="1" applyFill="1" applyBorder="1" applyAlignment="1">
      <alignment horizontal="center"/>
    </xf>
    <xf numFmtId="170" fontId="24" fillId="2" borderId="3" xfId="0" applyFont="1" applyFill="1" applyBorder="1" applyAlignment="1">
      <alignment horizontal="center"/>
    </xf>
    <xf numFmtId="170" fontId="24" fillId="2" borderId="37" xfId="0" applyFont="1" applyFill="1" applyBorder="1" applyAlignment="1">
      <alignment horizontal="center"/>
    </xf>
    <xf numFmtId="170" fontId="24" fillId="2" borderId="8" xfId="0" applyFont="1" applyFill="1" applyBorder="1" applyAlignment="1">
      <alignment horizontal="center"/>
    </xf>
    <xf numFmtId="165" fontId="24" fillId="34" borderId="17" xfId="28" applyFont="1" applyFill="1" applyBorder="1" applyAlignment="1">
      <alignment horizontal="center" wrapText="1"/>
    </xf>
    <xf numFmtId="165" fontId="24" fillId="34" borderId="38" xfId="28" applyFont="1" applyFill="1" applyBorder="1" applyAlignment="1">
      <alignment horizontal="center" wrapText="1"/>
    </xf>
    <xf numFmtId="165" fontId="24" fillId="34" borderId="29" xfId="28" applyFont="1" applyFill="1" applyBorder="1" applyAlignment="1">
      <alignment horizontal="center" wrapText="1"/>
    </xf>
    <xf numFmtId="170" fontId="24" fillId="2" borderId="39" xfId="0" applyFont="1" applyFill="1" applyBorder="1" applyAlignment="1">
      <alignment horizontal="center"/>
    </xf>
    <xf numFmtId="170" fontId="24" fillId="2" borderId="0" xfId="0" applyFont="1" applyFill="1" applyAlignment="1">
      <alignment horizontal="center"/>
    </xf>
    <xf numFmtId="170" fontId="24" fillId="2" borderId="40" xfId="0" applyFont="1" applyFill="1" applyBorder="1" applyAlignment="1">
      <alignment horizontal="center"/>
    </xf>
    <xf numFmtId="165" fontId="31" fillId="0" borderId="0" xfId="28" applyFont="1" applyAlignment="1">
      <alignment horizontal="center"/>
    </xf>
    <xf numFmtId="170" fontId="29" fillId="0" borderId="0" xfId="0" applyFont="1" applyAlignment="1">
      <alignment horizontal="center"/>
    </xf>
    <xf numFmtId="170" fontId="31" fillId="0" borderId="0" xfId="0" applyFont="1" applyAlignment="1">
      <alignment horizontal="center"/>
    </xf>
    <xf numFmtId="167" fontId="19" fillId="0" borderId="0" xfId="0" applyNumberFormat="1" applyFont="1" applyAlignment="1">
      <alignment horizontal="center"/>
    </xf>
    <xf numFmtId="165" fontId="19" fillId="0" borderId="0" xfId="28" applyFont="1" applyAlignment="1">
      <alignment horizontal="center"/>
    </xf>
    <xf numFmtId="170" fontId="19" fillId="0" borderId="0" xfId="0" applyFont="1" applyAlignment="1">
      <alignment horizontal="center"/>
    </xf>
    <xf numFmtId="170" fontId="31" fillId="37" borderId="0" xfId="0" applyFont="1" applyFill="1" applyAlignment="1">
      <alignment horizontal="center"/>
    </xf>
    <xf numFmtId="170" fontId="24" fillId="2" borderId="59" xfId="0" applyFont="1" applyFill="1" applyBorder="1" applyAlignment="1">
      <alignment horizontal="center"/>
    </xf>
    <xf numFmtId="170" fontId="24" fillId="2" borderId="75" xfId="0" applyFont="1" applyFill="1" applyBorder="1" applyAlignment="1">
      <alignment horizontal="center"/>
    </xf>
    <xf numFmtId="170" fontId="24" fillId="2" borderId="12" xfId="0" applyFont="1" applyFill="1" applyBorder="1" applyAlignment="1">
      <alignment horizontal="center"/>
    </xf>
    <xf numFmtId="170" fontId="24" fillId="2" borderId="1" xfId="0" applyFont="1" applyFill="1" applyBorder="1" applyAlignment="1">
      <alignment horizontal="center"/>
    </xf>
    <xf numFmtId="170" fontId="24" fillId="2" borderId="61" xfId="0" applyFont="1" applyFill="1" applyBorder="1" applyAlignment="1">
      <alignment horizontal="center"/>
    </xf>
    <xf numFmtId="170" fontId="65" fillId="2" borderId="34" xfId="0" applyFont="1" applyFill="1" applyBorder="1" applyAlignment="1">
      <alignment horizontal="center"/>
    </xf>
    <xf numFmtId="170" fontId="65" fillId="2" borderId="26" xfId="0" applyFont="1" applyFill="1" applyBorder="1" applyAlignment="1">
      <alignment horizontal="center"/>
    </xf>
    <xf numFmtId="170" fontId="65" fillId="2" borderId="13" xfId="0" applyFont="1" applyFill="1" applyBorder="1" applyAlignment="1">
      <alignment horizontal="center"/>
    </xf>
    <xf numFmtId="170" fontId="65" fillId="2" borderId="3" xfId="0" applyFont="1" applyFill="1" applyBorder="1" applyAlignment="1">
      <alignment horizontal="center"/>
    </xf>
    <xf numFmtId="170" fontId="65" fillId="2" borderId="37" xfId="0" applyFont="1" applyFill="1" applyBorder="1" applyAlignment="1">
      <alignment horizontal="center"/>
    </xf>
    <xf numFmtId="170" fontId="65" fillId="2" borderId="8" xfId="0" applyFont="1" applyFill="1" applyBorder="1" applyAlignment="1">
      <alignment horizontal="center"/>
    </xf>
    <xf numFmtId="165" fontId="65" fillId="34" borderId="17" xfId="28" applyFont="1" applyFill="1" applyBorder="1" applyAlignment="1">
      <alignment horizontal="center" wrapText="1"/>
    </xf>
    <xf numFmtId="165" fontId="65" fillId="34" borderId="38" xfId="28" applyFont="1" applyFill="1" applyBorder="1" applyAlignment="1">
      <alignment horizontal="center" wrapText="1"/>
    </xf>
    <xf numFmtId="165" fontId="65" fillId="34" borderId="29" xfId="28" applyFont="1" applyFill="1" applyBorder="1" applyAlignment="1">
      <alignment horizontal="center" wrapText="1"/>
    </xf>
    <xf numFmtId="167" fontId="91" fillId="0" borderId="0" xfId="0" applyNumberFormat="1" applyFont="1" applyAlignment="1">
      <alignment horizontal="center"/>
    </xf>
    <xf numFmtId="170" fontId="69" fillId="2" borderId="34" xfId="0" applyFont="1" applyFill="1" applyBorder="1" applyAlignment="1">
      <alignment horizontal="center"/>
    </xf>
    <xf numFmtId="170" fontId="69" fillId="2" borderId="39" xfId="0" applyFont="1" applyFill="1" applyBorder="1" applyAlignment="1">
      <alignment horizontal="center"/>
    </xf>
    <xf numFmtId="170" fontId="69" fillId="2" borderId="13" xfId="0" applyFont="1" applyFill="1" applyBorder="1" applyAlignment="1">
      <alignment horizontal="center"/>
    </xf>
    <xf numFmtId="170" fontId="69" fillId="2" borderId="0" xfId="0" applyFont="1" applyFill="1" applyAlignment="1">
      <alignment horizontal="center"/>
    </xf>
    <xf numFmtId="165" fontId="69" fillId="34" borderId="17" xfId="28" applyFont="1" applyFill="1" applyBorder="1" applyAlignment="1">
      <alignment horizontal="center" wrapText="1"/>
    </xf>
    <xf numFmtId="165" fontId="69" fillId="34" borderId="38" xfId="28" applyFont="1" applyFill="1" applyBorder="1" applyAlignment="1">
      <alignment horizontal="center" wrapText="1"/>
    </xf>
    <xf numFmtId="165" fontId="69" fillId="34" borderId="29" xfId="28" applyFont="1" applyFill="1" applyBorder="1" applyAlignment="1">
      <alignment horizontal="center" wrapText="1"/>
    </xf>
  </cellXfs>
  <cellStyles count="14438">
    <cellStyle name="20% - Accent1" xfId="1" builtinId="30" customBuiltin="1"/>
    <cellStyle name="20% - Accent1 10" xfId="1570" xr:uid="{00000000-0005-0000-0000-000001000000}"/>
    <cellStyle name="20% - Accent1 10 2" xfId="4410" xr:uid="{00000000-0005-0000-0000-000001000000}"/>
    <cellStyle name="20% - Accent1 10 2 2" xfId="11567" xr:uid="{00000000-0005-0000-0000-000026060000}"/>
    <cellStyle name="20% - Accent1 10 3" xfId="8728" xr:uid="{00000000-0005-0000-0000-000026060000}"/>
    <cellStyle name="20% - Accent1 11" xfId="2992" xr:uid="{00000000-0005-0000-0000-0000B60B0000}"/>
    <cellStyle name="20% - Accent1 11 2" xfId="10149" xr:uid="{00000000-0005-0000-0000-0000B30B0000}"/>
    <cellStyle name="20% - Accent1 12" xfId="7309" xr:uid="{00000000-0005-0000-0000-0000931C0000}"/>
    <cellStyle name="20% - Accent1 13" xfId="13012" xr:uid="{00000000-0005-0000-0000-000031000000}"/>
    <cellStyle name="20% - Accent1 2" xfId="60" xr:uid="{00000000-0005-0000-0000-000002000000}"/>
    <cellStyle name="20% - Accent1 2 2" xfId="269" xr:uid="{00000000-0005-0000-0000-000003000000}"/>
    <cellStyle name="20% - Accent1 2 2 2" xfId="550" xr:uid="{00000000-0005-0000-0000-000004000000}"/>
    <cellStyle name="20% - Accent1 2 2 2 2" xfId="1016" xr:uid="{00000000-0005-0000-0000-000005000000}"/>
    <cellStyle name="20% - Accent1 2 2 2 2 2" xfId="2443" xr:uid="{00000000-0005-0000-0000-000006000000}"/>
    <cellStyle name="20% - Accent1 2 2 2 2 2 2" xfId="5283" xr:uid="{00000000-0005-0000-0000-000006000000}"/>
    <cellStyle name="20% - Accent1 2 2 2 2 2 2 2" xfId="12440" xr:uid="{00000000-0005-0000-0000-000004000000}"/>
    <cellStyle name="20% - Accent1 2 2 2 2 2 3" xfId="9601" xr:uid="{00000000-0005-0000-0000-000004000000}"/>
    <cellStyle name="20% - Accent1 2 2 2 2 3" xfId="3864" xr:uid="{00000000-0005-0000-0000-000005000000}"/>
    <cellStyle name="20% - Accent1 2 2 2 2 3 2" xfId="11021" xr:uid="{00000000-0005-0000-0000-000004000000}"/>
    <cellStyle name="20% - Accent1 2 2 2 2 4" xfId="6785" xr:uid="{00000000-0005-0000-0000-000003000000}"/>
    <cellStyle name="20% - Accent1 2 2 2 2 4 2" xfId="13914" xr:uid="{00000000-0005-0000-0000-000003000000}"/>
    <cellStyle name="20% - Accent1 2 2 2 2 5" xfId="8182" xr:uid="{00000000-0005-0000-0000-000004000000}"/>
    <cellStyle name="20% - Accent1 2 2 2 3" xfId="1480" xr:uid="{00000000-0005-0000-0000-000007000000}"/>
    <cellStyle name="20% - Accent1 2 2 2 3 2" xfId="2907" xr:uid="{00000000-0005-0000-0000-000008000000}"/>
    <cellStyle name="20% - Accent1 2 2 2 3 2 2" xfId="5747" xr:uid="{00000000-0005-0000-0000-000008000000}"/>
    <cellStyle name="20% - Accent1 2 2 2 3 2 2 2" xfId="12904" xr:uid="{00000000-0005-0000-0000-000005000000}"/>
    <cellStyle name="20% - Accent1 2 2 2 3 2 3" xfId="10065" xr:uid="{00000000-0005-0000-0000-000005000000}"/>
    <cellStyle name="20% - Accent1 2 2 2 3 3" xfId="4328" xr:uid="{00000000-0005-0000-0000-000007000000}"/>
    <cellStyle name="20% - Accent1 2 2 2 3 3 2" xfId="11485" xr:uid="{00000000-0005-0000-0000-000005000000}"/>
    <cellStyle name="20% - Accent1 2 2 2 3 4" xfId="7249" xr:uid="{00000000-0005-0000-0000-000004000000}"/>
    <cellStyle name="20% - Accent1 2 2 2 3 4 2" xfId="14378" xr:uid="{00000000-0005-0000-0000-000004000000}"/>
    <cellStyle name="20% - Accent1 2 2 2 3 5" xfId="8646" xr:uid="{00000000-0005-0000-0000-000005000000}"/>
    <cellStyle name="20% - Accent1 2 2 2 4" xfId="1977" xr:uid="{00000000-0005-0000-0000-000009000000}"/>
    <cellStyle name="20% - Accent1 2 2 2 4 2" xfId="4817" xr:uid="{00000000-0005-0000-0000-000009000000}"/>
    <cellStyle name="20% - Accent1 2 2 2 4 2 2" xfId="11974" xr:uid="{00000000-0005-0000-0000-000003000000}"/>
    <cellStyle name="20% - Accent1 2 2 2 4 3" xfId="9135" xr:uid="{00000000-0005-0000-0000-000003000000}"/>
    <cellStyle name="20% - Accent1 2 2 2 5" xfId="3398" xr:uid="{00000000-0005-0000-0000-000004000000}"/>
    <cellStyle name="20% - Accent1 2 2 2 5 2" xfId="10555" xr:uid="{00000000-0005-0000-0000-000003000000}"/>
    <cellStyle name="20% - Accent1 2 2 2 6" xfId="6270" xr:uid="{00000000-0005-0000-0000-000002000000}"/>
    <cellStyle name="20% - Accent1 2 2 2 6 2" xfId="13439" xr:uid="{00000000-0005-0000-0000-000002000000}"/>
    <cellStyle name="20% - Accent1 2 2 2 7" xfId="7716" xr:uid="{00000000-0005-0000-0000-000003000000}"/>
    <cellStyle name="20% - Accent1 2 2 3" xfId="783" xr:uid="{00000000-0005-0000-0000-00000A000000}"/>
    <cellStyle name="20% - Accent1 2 2 3 2" xfId="2210" xr:uid="{00000000-0005-0000-0000-00000B000000}"/>
    <cellStyle name="20% - Accent1 2 2 3 2 2" xfId="5050" xr:uid="{00000000-0005-0000-0000-00000B000000}"/>
    <cellStyle name="20% - Accent1 2 2 3 2 2 2" xfId="12207" xr:uid="{00000000-0005-0000-0000-000006000000}"/>
    <cellStyle name="20% - Accent1 2 2 3 2 3" xfId="9368" xr:uid="{00000000-0005-0000-0000-000006000000}"/>
    <cellStyle name="20% - Accent1 2 2 3 3" xfId="3631" xr:uid="{00000000-0005-0000-0000-00000A000000}"/>
    <cellStyle name="20% - Accent1 2 2 3 3 2" xfId="10788" xr:uid="{00000000-0005-0000-0000-000006000000}"/>
    <cellStyle name="20% - Accent1 2 2 3 4" xfId="6553" xr:uid="{00000000-0005-0000-0000-000005000000}"/>
    <cellStyle name="20% - Accent1 2 2 3 4 2" xfId="13682" xr:uid="{00000000-0005-0000-0000-000005000000}"/>
    <cellStyle name="20% - Accent1 2 2 3 5" xfId="7949" xr:uid="{00000000-0005-0000-0000-000006000000}"/>
    <cellStyle name="20% - Accent1 2 2 4" xfId="1247" xr:uid="{00000000-0005-0000-0000-00000C000000}"/>
    <cellStyle name="20% - Accent1 2 2 4 2" xfId="2674" xr:uid="{00000000-0005-0000-0000-00000D000000}"/>
    <cellStyle name="20% - Accent1 2 2 4 2 2" xfId="5514" xr:uid="{00000000-0005-0000-0000-00000D000000}"/>
    <cellStyle name="20% - Accent1 2 2 4 2 2 2" xfId="12671" xr:uid="{00000000-0005-0000-0000-000007000000}"/>
    <cellStyle name="20% - Accent1 2 2 4 2 3" xfId="9832" xr:uid="{00000000-0005-0000-0000-000007000000}"/>
    <cellStyle name="20% - Accent1 2 2 4 3" xfId="4095" xr:uid="{00000000-0005-0000-0000-00000C000000}"/>
    <cellStyle name="20% - Accent1 2 2 4 3 2" xfId="11252" xr:uid="{00000000-0005-0000-0000-000007000000}"/>
    <cellStyle name="20% - Accent1 2 2 4 4" xfId="7016" xr:uid="{00000000-0005-0000-0000-000006000000}"/>
    <cellStyle name="20% - Accent1 2 2 4 4 2" xfId="14145" xr:uid="{00000000-0005-0000-0000-000006000000}"/>
    <cellStyle name="20% - Accent1 2 2 4 5" xfId="8413" xr:uid="{00000000-0005-0000-0000-000007000000}"/>
    <cellStyle name="20% - Accent1 2 2 5" xfId="1744" xr:uid="{00000000-0005-0000-0000-00000E000000}"/>
    <cellStyle name="20% - Accent1 2 2 5 2" xfId="4584" xr:uid="{00000000-0005-0000-0000-00000E000000}"/>
    <cellStyle name="20% - Accent1 2 2 5 2 2" xfId="11741" xr:uid="{00000000-0005-0000-0000-000002000000}"/>
    <cellStyle name="20% - Accent1 2 2 5 3" xfId="8902" xr:uid="{00000000-0005-0000-0000-000002000000}"/>
    <cellStyle name="20% - Accent1 2 2 6" xfId="3165" xr:uid="{00000000-0005-0000-0000-000003000000}"/>
    <cellStyle name="20% - Accent1 2 2 6 2" xfId="10322" xr:uid="{00000000-0005-0000-0000-000002000000}"/>
    <cellStyle name="20% - Accent1 2 2 7" xfId="6037" xr:uid="{00000000-0005-0000-0000-000001000000}"/>
    <cellStyle name="20% - Accent1 2 2 7 2" xfId="13206" xr:uid="{00000000-0005-0000-0000-000001000000}"/>
    <cellStyle name="20% - Accent1 2 2 8" xfId="7483" xr:uid="{00000000-0005-0000-0000-000002000000}"/>
    <cellStyle name="20% - Accent1 2 3" xfId="406" xr:uid="{00000000-0005-0000-0000-00000F000000}"/>
    <cellStyle name="20% - Accent1 2 3 2" xfId="872" xr:uid="{00000000-0005-0000-0000-000010000000}"/>
    <cellStyle name="20% - Accent1 2 3 2 2" xfId="2299" xr:uid="{00000000-0005-0000-0000-000011000000}"/>
    <cellStyle name="20% - Accent1 2 3 2 2 2" xfId="5139" xr:uid="{00000000-0005-0000-0000-000011000000}"/>
    <cellStyle name="20% - Accent1 2 3 2 2 2 2" xfId="12296" xr:uid="{00000000-0005-0000-0000-000009000000}"/>
    <cellStyle name="20% - Accent1 2 3 2 2 3" xfId="9457" xr:uid="{00000000-0005-0000-0000-000009000000}"/>
    <cellStyle name="20% - Accent1 2 3 2 3" xfId="3720" xr:uid="{00000000-0005-0000-0000-000010000000}"/>
    <cellStyle name="20% - Accent1 2 3 2 3 2" xfId="10877" xr:uid="{00000000-0005-0000-0000-000009000000}"/>
    <cellStyle name="20% - Accent1 2 3 2 4" xfId="6642" xr:uid="{00000000-0005-0000-0000-000008000000}"/>
    <cellStyle name="20% - Accent1 2 3 2 4 2" xfId="13771" xr:uid="{00000000-0005-0000-0000-000008000000}"/>
    <cellStyle name="20% - Accent1 2 3 2 5" xfId="8038" xr:uid="{00000000-0005-0000-0000-000009000000}"/>
    <cellStyle name="20% - Accent1 2 3 3" xfId="1336" xr:uid="{00000000-0005-0000-0000-000012000000}"/>
    <cellStyle name="20% - Accent1 2 3 3 2" xfId="2763" xr:uid="{00000000-0005-0000-0000-000013000000}"/>
    <cellStyle name="20% - Accent1 2 3 3 2 2" xfId="5603" xr:uid="{00000000-0005-0000-0000-000013000000}"/>
    <cellStyle name="20% - Accent1 2 3 3 2 2 2" xfId="12760" xr:uid="{00000000-0005-0000-0000-00000A000000}"/>
    <cellStyle name="20% - Accent1 2 3 3 2 3" xfId="9921" xr:uid="{00000000-0005-0000-0000-00000A000000}"/>
    <cellStyle name="20% - Accent1 2 3 3 3" xfId="4184" xr:uid="{00000000-0005-0000-0000-000012000000}"/>
    <cellStyle name="20% - Accent1 2 3 3 3 2" xfId="11341" xr:uid="{00000000-0005-0000-0000-00000A000000}"/>
    <cellStyle name="20% - Accent1 2 3 3 4" xfId="7105" xr:uid="{00000000-0005-0000-0000-000009000000}"/>
    <cellStyle name="20% - Accent1 2 3 3 4 2" xfId="14234" xr:uid="{00000000-0005-0000-0000-000009000000}"/>
    <cellStyle name="20% - Accent1 2 3 3 5" xfId="8502" xr:uid="{00000000-0005-0000-0000-00000A000000}"/>
    <cellStyle name="20% - Accent1 2 3 4" xfId="1833" xr:uid="{00000000-0005-0000-0000-000014000000}"/>
    <cellStyle name="20% - Accent1 2 3 4 2" xfId="4673" xr:uid="{00000000-0005-0000-0000-000014000000}"/>
    <cellStyle name="20% - Accent1 2 3 4 2 2" xfId="11830" xr:uid="{00000000-0005-0000-0000-000008000000}"/>
    <cellStyle name="20% - Accent1 2 3 4 3" xfId="8991" xr:uid="{00000000-0005-0000-0000-000008000000}"/>
    <cellStyle name="20% - Accent1 2 3 5" xfId="3254" xr:uid="{00000000-0005-0000-0000-00000F000000}"/>
    <cellStyle name="20% - Accent1 2 3 5 2" xfId="10411" xr:uid="{00000000-0005-0000-0000-000008000000}"/>
    <cellStyle name="20% - Accent1 2 3 6" xfId="6126" xr:uid="{00000000-0005-0000-0000-000003000000}"/>
    <cellStyle name="20% - Accent1 2 3 6 2" xfId="13295" xr:uid="{00000000-0005-0000-0000-000003000000}"/>
    <cellStyle name="20% - Accent1 2 3 7" xfId="7572" xr:uid="{00000000-0005-0000-0000-000008000000}"/>
    <cellStyle name="20% - Accent1 2 4" xfId="639" xr:uid="{00000000-0005-0000-0000-000015000000}"/>
    <cellStyle name="20% - Accent1 2 4 2" xfId="2066" xr:uid="{00000000-0005-0000-0000-000016000000}"/>
    <cellStyle name="20% - Accent1 2 4 2 2" xfId="4906" xr:uid="{00000000-0005-0000-0000-000016000000}"/>
    <cellStyle name="20% - Accent1 2 4 2 2 2" xfId="12063" xr:uid="{00000000-0005-0000-0000-00000B000000}"/>
    <cellStyle name="20% - Accent1 2 4 2 3" xfId="9224" xr:uid="{00000000-0005-0000-0000-00000B000000}"/>
    <cellStyle name="20% - Accent1 2 4 3" xfId="3487" xr:uid="{00000000-0005-0000-0000-000015000000}"/>
    <cellStyle name="20% - Accent1 2 4 3 2" xfId="10644" xr:uid="{00000000-0005-0000-0000-00000B000000}"/>
    <cellStyle name="20% - Accent1 2 4 4" xfId="6409" xr:uid="{00000000-0005-0000-0000-00000A000000}"/>
    <cellStyle name="20% - Accent1 2 4 4 2" xfId="13538" xr:uid="{00000000-0005-0000-0000-00000A000000}"/>
    <cellStyle name="20% - Accent1 2 4 5" xfId="7805" xr:uid="{00000000-0005-0000-0000-00000B000000}"/>
    <cellStyle name="20% - Accent1 2 5" xfId="1103" xr:uid="{00000000-0005-0000-0000-000017000000}"/>
    <cellStyle name="20% - Accent1 2 5 2" xfId="2530" xr:uid="{00000000-0005-0000-0000-000018000000}"/>
    <cellStyle name="20% - Accent1 2 5 2 2" xfId="5370" xr:uid="{00000000-0005-0000-0000-000018000000}"/>
    <cellStyle name="20% - Accent1 2 5 2 2 2" xfId="12527" xr:uid="{00000000-0005-0000-0000-00000C000000}"/>
    <cellStyle name="20% - Accent1 2 5 2 3" xfId="9688" xr:uid="{00000000-0005-0000-0000-00000C000000}"/>
    <cellStyle name="20% - Accent1 2 5 3" xfId="3951" xr:uid="{00000000-0005-0000-0000-000017000000}"/>
    <cellStyle name="20% - Accent1 2 5 3 2" xfId="11108" xr:uid="{00000000-0005-0000-0000-00000C000000}"/>
    <cellStyle name="20% - Accent1 2 5 4" xfId="6872" xr:uid="{00000000-0005-0000-0000-00000B000000}"/>
    <cellStyle name="20% - Accent1 2 5 4 2" xfId="14001" xr:uid="{00000000-0005-0000-0000-00000B000000}"/>
    <cellStyle name="20% - Accent1 2 5 5" xfId="8269" xr:uid="{00000000-0005-0000-0000-00000C000000}"/>
    <cellStyle name="20% - Accent1 2 6" xfId="1599" xr:uid="{00000000-0005-0000-0000-000019000000}"/>
    <cellStyle name="20% - Accent1 2 6 2" xfId="4439" xr:uid="{00000000-0005-0000-0000-000019000000}"/>
    <cellStyle name="20% - Accent1 2 6 2 2" xfId="11596" xr:uid="{00000000-0005-0000-0000-000001000000}"/>
    <cellStyle name="20% - Accent1 2 6 3" xfId="8757" xr:uid="{00000000-0005-0000-0000-000001000000}"/>
    <cellStyle name="20% - Accent1 2 7" xfId="3021" xr:uid="{00000000-0005-0000-0000-000002000000}"/>
    <cellStyle name="20% - Accent1 2 7 2" xfId="10178" xr:uid="{00000000-0005-0000-0000-000001000000}"/>
    <cellStyle name="20% - Accent1 2 8" xfId="5893" xr:uid="{00000000-0005-0000-0000-000000000000}"/>
    <cellStyle name="20% - Accent1 2 8 2" xfId="13062" xr:uid="{00000000-0005-0000-0000-000000000000}"/>
    <cellStyle name="20% - Accent1 2 9" xfId="7338" xr:uid="{00000000-0005-0000-0000-000001000000}"/>
    <cellStyle name="20% - Accent1 3" xfId="105" xr:uid="{00000000-0005-0000-0000-00001A000000}"/>
    <cellStyle name="20% - Accent1 3 2" xfId="268" xr:uid="{00000000-0005-0000-0000-00001B000000}"/>
    <cellStyle name="20% - Accent1 3 2 2" xfId="549" xr:uid="{00000000-0005-0000-0000-00001C000000}"/>
    <cellStyle name="20% - Accent1 3 2 2 2" xfId="1015" xr:uid="{00000000-0005-0000-0000-00001D000000}"/>
    <cellStyle name="20% - Accent1 3 2 2 2 2" xfId="2442" xr:uid="{00000000-0005-0000-0000-00001E000000}"/>
    <cellStyle name="20% - Accent1 3 2 2 2 2 2" xfId="5282" xr:uid="{00000000-0005-0000-0000-00001E000000}"/>
    <cellStyle name="20% - Accent1 3 2 2 2 2 2 2" xfId="12439" xr:uid="{00000000-0005-0000-0000-000010000000}"/>
    <cellStyle name="20% - Accent1 3 2 2 2 2 3" xfId="9600" xr:uid="{00000000-0005-0000-0000-000010000000}"/>
    <cellStyle name="20% - Accent1 3 2 2 2 3" xfId="3863" xr:uid="{00000000-0005-0000-0000-00001D000000}"/>
    <cellStyle name="20% - Accent1 3 2 2 2 3 2" xfId="11020" xr:uid="{00000000-0005-0000-0000-000010000000}"/>
    <cellStyle name="20% - Accent1 3 2 2 2 4" xfId="6784" xr:uid="{00000000-0005-0000-0000-00000F000000}"/>
    <cellStyle name="20% - Accent1 3 2 2 2 4 2" xfId="13913" xr:uid="{00000000-0005-0000-0000-00000F000000}"/>
    <cellStyle name="20% - Accent1 3 2 2 2 5" xfId="8181" xr:uid="{00000000-0005-0000-0000-000010000000}"/>
    <cellStyle name="20% - Accent1 3 2 2 3" xfId="1479" xr:uid="{00000000-0005-0000-0000-00001F000000}"/>
    <cellStyle name="20% - Accent1 3 2 2 3 2" xfId="2906" xr:uid="{00000000-0005-0000-0000-000020000000}"/>
    <cellStyle name="20% - Accent1 3 2 2 3 2 2" xfId="5746" xr:uid="{00000000-0005-0000-0000-000020000000}"/>
    <cellStyle name="20% - Accent1 3 2 2 3 2 2 2" xfId="12903" xr:uid="{00000000-0005-0000-0000-000011000000}"/>
    <cellStyle name="20% - Accent1 3 2 2 3 2 3" xfId="10064" xr:uid="{00000000-0005-0000-0000-000011000000}"/>
    <cellStyle name="20% - Accent1 3 2 2 3 3" xfId="4327" xr:uid="{00000000-0005-0000-0000-00001F000000}"/>
    <cellStyle name="20% - Accent1 3 2 2 3 3 2" xfId="11484" xr:uid="{00000000-0005-0000-0000-000011000000}"/>
    <cellStyle name="20% - Accent1 3 2 2 3 4" xfId="7248" xr:uid="{00000000-0005-0000-0000-000010000000}"/>
    <cellStyle name="20% - Accent1 3 2 2 3 4 2" xfId="14377" xr:uid="{00000000-0005-0000-0000-000010000000}"/>
    <cellStyle name="20% - Accent1 3 2 2 3 5" xfId="8645" xr:uid="{00000000-0005-0000-0000-000011000000}"/>
    <cellStyle name="20% - Accent1 3 2 2 4" xfId="1976" xr:uid="{00000000-0005-0000-0000-000021000000}"/>
    <cellStyle name="20% - Accent1 3 2 2 4 2" xfId="4816" xr:uid="{00000000-0005-0000-0000-000021000000}"/>
    <cellStyle name="20% - Accent1 3 2 2 4 2 2" xfId="11973" xr:uid="{00000000-0005-0000-0000-00000F000000}"/>
    <cellStyle name="20% - Accent1 3 2 2 4 3" xfId="9134" xr:uid="{00000000-0005-0000-0000-00000F000000}"/>
    <cellStyle name="20% - Accent1 3 2 2 5" xfId="3397" xr:uid="{00000000-0005-0000-0000-00001C000000}"/>
    <cellStyle name="20% - Accent1 3 2 2 5 2" xfId="10554" xr:uid="{00000000-0005-0000-0000-00000F000000}"/>
    <cellStyle name="20% - Accent1 3 2 2 6" xfId="6269" xr:uid="{00000000-0005-0000-0000-000006000000}"/>
    <cellStyle name="20% - Accent1 3 2 2 6 2" xfId="13438" xr:uid="{00000000-0005-0000-0000-000006000000}"/>
    <cellStyle name="20% - Accent1 3 2 2 7" xfId="7715" xr:uid="{00000000-0005-0000-0000-00000F000000}"/>
    <cellStyle name="20% - Accent1 3 2 3" xfId="782" xr:uid="{00000000-0005-0000-0000-000022000000}"/>
    <cellStyle name="20% - Accent1 3 2 3 2" xfId="2209" xr:uid="{00000000-0005-0000-0000-000023000000}"/>
    <cellStyle name="20% - Accent1 3 2 3 2 2" xfId="5049" xr:uid="{00000000-0005-0000-0000-000023000000}"/>
    <cellStyle name="20% - Accent1 3 2 3 2 2 2" xfId="12206" xr:uid="{00000000-0005-0000-0000-000012000000}"/>
    <cellStyle name="20% - Accent1 3 2 3 2 3" xfId="9367" xr:uid="{00000000-0005-0000-0000-000012000000}"/>
    <cellStyle name="20% - Accent1 3 2 3 3" xfId="3630" xr:uid="{00000000-0005-0000-0000-000022000000}"/>
    <cellStyle name="20% - Accent1 3 2 3 3 2" xfId="10787" xr:uid="{00000000-0005-0000-0000-000012000000}"/>
    <cellStyle name="20% - Accent1 3 2 3 4" xfId="6552" xr:uid="{00000000-0005-0000-0000-000011000000}"/>
    <cellStyle name="20% - Accent1 3 2 3 4 2" xfId="13681" xr:uid="{00000000-0005-0000-0000-000011000000}"/>
    <cellStyle name="20% - Accent1 3 2 3 5" xfId="7948" xr:uid="{00000000-0005-0000-0000-000012000000}"/>
    <cellStyle name="20% - Accent1 3 2 4" xfId="1246" xr:uid="{00000000-0005-0000-0000-000024000000}"/>
    <cellStyle name="20% - Accent1 3 2 4 2" xfId="2673" xr:uid="{00000000-0005-0000-0000-000025000000}"/>
    <cellStyle name="20% - Accent1 3 2 4 2 2" xfId="5513" xr:uid="{00000000-0005-0000-0000-000025000000}"/>
    <cellStyle name="20% - Accent1 3 2 4 2 2 2" xfId="12670" xr:uid="{00000000-0005-0000-0000-000013000000}"/>
    <cellStyle name="20% - Accent1 3 2 4 2 3" xfId="9831" xr:uid="{00000000-0005-0000-0000-000013000000}"/>
    <cellStyle name="20% - Accent1 3 2 4 3" xfId="4094" xr:uid="{00000000-0005-0000-0000-000024000000}"/>
    <cellStyle name="20% - Accent1 3 2 4 3 2" xfId="11251" xr:uid="{00000000-0005-0000-0000-000013000000}"/>
    <cellStyle name="20% - Accent1 3 2 4 4" xfId="7015" xr:uid="{00000000-0005-0000-0000-000012000000}"/>
    <cellStyle name="20% - Accent1 3 2 4 4 2" xfId="14144" xr:uid="{00000000-0005-0000-0000-000012000000}"/>
    <cellStyle name="20% - Accent1 3 2 4 5" xfId="8412" xr:uid="{00000000-0005-0000-0000-000013000000}"/>
    <cellStyle name="20% - Accent1 3 2 5" xfId="1743" xr:uid="{00000000-0005-0000-0000-000026000000}"/>
    <cellStyle name="20% - Accent1 3 2 5 2" xfId="4583" xr:uid="{00000000-0005-0000-0000-000026000000}"/>
    <cellStyle name="20% - Accent1 3 2 5 2 2" xfId="11740" xr:uid="{00000000-0005-0000-0000-00000E000000}"/>
    <cellStyle name="20% - Accent1 3 2 5 3" xfId="8901" xr:uid="{00000000-0005-0000-0000-00000E000000}"/>
    <cellStyle name="20% - Accent1 3 2 6" xfId="3164" xr:uid="{00000000-0005-0000-0000-00001B000000}"/>
    <cellStyle name="20% - Accent1 3 2 6 2" xfId="10321" xr:uid="{00000000-0005-0000-0000-00000E000000}"/>
    <cellStyle name="20% - Accent1 3 2 7" xfId="6036" xr:uid="{00000000-0005-0000-0000-000005000000}"/>
    <cellStyle name="20% - Accent1 3 2 7 2" xfId="13205" xr:uid="{00000000-0005-0000-0000-000005000000}"/>
    <cellStyle name="20% - Accent1 3 2 8" xfId="7482" xr:uid="{00000000-0005-0000-0000-00000E000000}"/>
    <cellStyle name="20% - Accent1 3 3" xfId="441" xr:uid="{00000000-0005-0000-0000-000027000000}"/>
    <cellStyle name="20% - Accent1 3 3 2" xfId="907" xr:uid="{00000000-0005-0000-0000-000028000000}"/>
    <cellStyle name="20% - Accent1 3 3 2 2" xfId="2334" xr:uid="{00000000-0005-0000-0000-000029000000}"/>
    <cellStyle name="20% - Accent1 3 3 2 2 2" xfId="5174" xr:uid="{00000000-0005-0000-0000-000029000000}"/>
    <cellStyle name="20% - Accent1 3 3 2 2 2 2" xfId="12331" xr:uid="{00000000-0005-0000-0000-000015000000}"/>
    <cellStyle name="20% - Accent1 3 3 2 2 3" xfId="9492" xr:uid="{00000000-0005-0000-0000-000015000000}"/>
    <cellStyle name="20% - Accent1 3 3 2 3" xfId="3755" xr:uid="{00000000-0005-0000-0000-000028000000}"/>
    <cellStyle name="20% - Accent1 3 3 2 3 2" xfId="10912" xr:uid="{00000000-0005-0000-0000-000015000000}"/>
    <cellStyle name="20% - Accent1 3 3 2 4" xfId="6677" xr:uid="{00000000-0005-0000-0000-000014000000}"/>
    <cellStyle name="20% - Accent1 3 3 2 4 2" xfId="13806" xr:uid="{00000000-0005-0000-0000-000014000000}"/>
    <cellStyle name="20% - Accent1 3 3 2 5" xfId="8073" xr:uid="{00000000-0005-0000-0000-000015000000}"/>
    <cellStyle name="20% - Accent1 3 3 3" xfId="1371" xr:uid="{00000000-0005-0000-0000-00002A000000}"/>
    <cellStyle name="20% - Accent1 3 3 3 2" xfId="2798" xr:uid="{00000000-0005-0000-0000-00002B000000}"/>
    <cellStyle name="20% - Accent1 3 3 3 2 2" xfId="5638" xr:uid="{00000000-0005-0000-0000-00002B000000}"/>
    <cellStyle name="20% - Accent1 3 3 3 2 2 2" xfId="12795" xr:uid="{00000000-0005-0000-0000-000016000000}"/>
    <cellStyle name="20% - Accent1 3 3 3 2 3" xfId="9956" xr:uid="{00000000-0005-0000-0000-000016000000}"/>
    <cellStyle name="20% - Accent1 3 3 3 3" xfId="4219" xr:uid="{00000000-0005-0000-0000-00002A000000}"/>
    <cellStyle name="20% - Accent1 3 3 3 3 2" xfId="11376" xr:uid="{00000000-0005-0000-0000-000016000000}"/>
    <cellStyle name="20% - Accent1 3 3 3 4" xfId="7140" xr:uid="{00000000-0005-0000-0000-000015000000}"/>
    <cellStyle name="20% - Accent1 3 3 3 4 2" xfId="14269" xr:uid="{00000000-0005-0000-0000-000015000000}"/>
    <cellStyle name="20% - Accent1 3 3 3 5" xfId="8537" xr:uid="{00000000-0005-0000-0000-000016000000}"/>
    <cellStyle name="20% - Accent1 3 3 4" xfId="1868" xr:uid="{00000000-0005-0000-0000-00002C000000}"/>
    <cellStyle name="20% - Accent1 3 3 4 2" xfId="4708" xr:uid="{00000000-0005-0000-0000-00002C000000}"/>
    <cellStyle name="20% - Accent1 3 3 4 2 2" xfId="11865" xr:uid="{00000000-0005-0000-0000-000014000000}"/>
    <cellStyle name="20% - Accent1 3 3 4 3" xfId="9026" xr:uid="{00000000-0005-0000-0000-000014000000}"/>
    <cellStyle name="20% - Accent1 3 3 5" xfId="3289" xr:uid="{00000000-0005-0000-0000-000027000000}"/>
    <cellStyle name="20% - Accent1 3 3 5 2" xfId="10446" xr:uid="{00000000-0005-0000-0000-000014000000}"/>
    <cellStyle name="20% - Accent1 3 3 6" xfId="6161" xr:uid="{00000000-0005-0000-0000-000007000000}"/>
    <cellStyle name="20% - Accent1 3 3 6 2" xfId="13330" xr:uid="{00000000-0005-0000-0000-000007000000}"/>
    <cellStyle name="20% - Accent1 3 3 7" xfId="7607" xr:uid="{00000000-0005-0000-0000-000014000000}"/>
    <cellStyle name="20% - Accent1 3 4" xfId="674" xr:uid="{00000000-0005-0000-0000-00002D000000}"/>
    <cellStyle name="20% - Accent1 3 4 2" xfId="2101" xr:uid="{00000000-0005-0000-0000-00002E000000}"/>
    <cellStyle name="20% - Accent1 3 4 2 2" xfId="4941" xr:uid="{00000000-0005-0000-0000-00002E000000}"/>
    <cellStyle name="20% - Accent1 3 4 2 2 2" xfId="12098" xr:uid="{00000000-0005-0000-0000-000017000000}"/>
    <cellStyle name="20% - Accent1 3 4 2 3" xfId="9259" xr:uid="{00000000-0005-0000-0000-000017000000}"/>
    <cellStyle name="20% - Accent1 3 4 3" xfId="3522" xr:uid="{00000000-0005-0000-0000-00002D000000}"/>
    <cellStyle name="20% - Accent1 3 4 3 2" xfId="10679" xr:uid="{00000000-0005-0000-0000-000017000000}"/>
    <cellStyle name="20% - Accent1 3 4 4" xfId="6444" xr:uid="{00000000-0005-0000-0000-000016000000}"/>
    <cellStyle name="20% - Accent1 3 4 4 2" xfId="13573" xr:uid="{00000000-0005-0000-0000-000016000000}"/>
    <cellStyle name="20% - Accent1 3 4 5" xfId="7840" xr:uid="{00000000-0005-0000-0000-000017000000}"/>
    <cellStyle name="20% - Accent1 3 5" xfId="1138" xr:uid="{00000000-0005-0000-0000-00002F000000}"/>
    <cellStyle name="20% - Accent1 3 5 2" xfId="2565" xr:uid="{00000000-0005-0000-0000-000030000000}"/>
    <cellStyle name="20% - Accent1 3 5 2 2" xfId="5405" xr:uid="{00000000-0005-0000-0000-000030000000}"/>
    <cellStyle name="20% - Accent1 3 5 2 2 2" xfId="12562" xr:uid="{00000000-0005-0000-0000-000018000000}"/>
    <cellStyle name="20% - Accent1 3 5 2 3" xfId="9723" xr:uid="{00000000-0005-0000-0000-000018000000}"/>
    <cellStyle name="20% - Accent1 3 5 3" xfId="3986" xr:uid="{00000000-0005-0000-0000-00002F000000}"/>
    <cellStyle name="20% - Accent1 3 5 3 2" xfId="11143" xr:uid="{00000000-0005-0000-0000-000018000000}"/>
    <cellStyle name="20% - Accent1 3 5 4" xfId="6907" xr:uid="{00000000-0005-0000-0000-000017000000}"/>
    <cellStyle name="20% - Accent1 3 5 4 2" xfId="14036" xr:uid="{00000000-0005-0000-0000-000017000000}"/>
    <cellStyle name="20% - Accent1 3 5 5" xfId="8304" xr:uid="{00000000-0005-0000-0000-000018000000}"/>
    <cellStyle name="20% - Accent1 3 6" xfId="1635" xr:uid="{00000000-0005-0000-0000-000031000000}"/>
    <cellStyle name="20% - Accent1 3 6 2" xfId="4475" xr:uid="{00000000-0005-0000-0000-000031000000}"/>
    <cellStyle name="20% - Accent1 3 6 2 2" xfId="11632" xr:uid="{00000000-0005-0000-0000-00000D000000}"/>
    <cellStyle name="20% - Accent1 3 6 3" xfId="8793" xr:uid="{00000000-0005-0000-0000-00000D000000}"/>
    <cellStyle name="20% - Accent1 3 7" xfId="3056" xr:uid="{00000000-0005-0000-0000-00001A000000}"/>
    <cellStyle name="20% - Accent1 3 7 2" xfId="10213" xr:uid="{00000000-0005-0000-0000-00000D000000}"/>
    <cellStyle name="20% - Accent1 3 8" xfId="5928" xr:uid="{00000000-0005-0000-0000-000004000000}"/>
    <cellStyle name="20% - Accent1 3 8 2" xfId="13097" xr:uid="{00000000-0005-0000-0000-000004000000}"/>
    <cellStyle name="20% - Accent1 3 9" xfId="7373" xr:uid="{00000000-0005-0000-0000-00000D000000}"/>
    <cellStyle name="20% - Accent1 4" xfId="162" xr:uid="{00000000-0005-0000-0000-000032000000}"/>
    <cellStyle name="20% - Accent1 4 2" xfId="270" xr:uid="{00000000-0005-0000-0000-000033000000}"/>
    <cellStyle name="20% - Accent1 4 2 2" xfId="551" xr:uid="{00000000-0005-0000-0000-000034000000}"/>
    <cellStyle name="20% - Accent1 4 2 2 2" xfId="1017" xr:uid="{00000000-0005-0000-0000-000035000000}"/>
    <cellStyle name="20% - Accent1 4 2 2 2 2" xfId="2444" xr:uid="{00000000-0005-0000-0000-000036000000}"/>
    <cellStyle name="20% - Accent1 4 2 2 2 2 2" xfId="5284" xr:uid="{00000000-0005-0000-0000-000036000000}"/>
    <cellStyle name="20% - Accent1 4 2 2 2 2 2 2" xfId="12441" xr:uid="{00000000-0005-0000-0000-00001C000000}"/>
    <cellStyle name="20% - Accent1 4 2 2 2 2 3" xfId="9602" xr:uid="{00000000-0005-0000-0000-00001C000000}"/>
    <cellStyle name="20% - Accent1 4 2 2 2 3" xfId="3865" xr:uid="{00000000-0005-0000-0000-000035000000}"/>
    <cellStyle name="20% - Accent1 4 2 2 2 3 2" xfId="11022" xr:uid="{00000000-0005-0000-0000-00001C000000}"/>
    <cellStyle name="20% - Accent1 4 2 2 2 4" xfId="6786" xr:uid="{00000000-0005-0000-0000-00001B000000}"/>
    <cellStyle name="20% - Accent1 4 2 2 2 4 2" xfId="13915" xr:uid="{00000000-0005-0000-0000-00001B000000}"/>
    <cellStyle name="20% - Accent1 4 2 2 2 5" xfId="8183" xr:uid="{00000000-0005-0000-0000-00001C000000}"/>
    <cellStyle name="20% - Accent1 4 2 2 3" xfId="1481" xr:uid="{00000000-0005-0000-0000-000037000000}"/>
    <cellStyle name="20% - Accent1 4 2 2 3 2" xfId="2908" xr:uid="{00000000-0005-0000-0000-000038000000}"/>
    <cellStyle name="20% - Accent1 4 2 2 3 2 2" xfId="5748" xr:uid="{00000000-0005-0000-0000-000038000000}"/>
    <cellStyle name="20% - Accent1 4 2 2 3 2 2 2" xfId="12905" xr:uid="{00000000-0005-0000-0000-00001D000000}"/>
    <cellStyle name="20% - Accent1 4 2 2 3 2 3" xfId="10066" xr:uid="{00000000-0005-0000-0000-00001D000000}"/>
    <cellStyle name="20% - Accent1 4 2 2 3 3" xfId="4329" xr:uid="{00000000-0005-0000-0000-000037000000}"/>
    <cellStyle name="20% - Accent1 4 2 2 3 3 2" xfId="11486" xr:uid="{00000000-0005-0000-0000-00001D000000}"/>
    <cellStyle name="20% - Accent1 4 2 2 3 4" xfId="7250" xr:uid="{00000000-0005-0000-0000-00001C000000}"/>
    <cellStyle name="20% - Accent1 4 2 2 3 4 2" xfId="14379" xr:uid="{00000000-0005-0000-0000-00001C000000}"/>
    <cellStyle name="20% - Accent1 4 2 2 3 5" xfId="8647" xr:uid="{00000000-0005-0000-0000-00001D000000}"/>
    <cellStyle name="20% - Accent1 4 2 2 4" xfId="1978" xr:uid="{00000000-0005-0000-0000-000039000000}"/>
    <cellStyle name="20% - Accent1 4 2 2 4 2" xfId="4818" xr:uid="{00000000-0005-0000-0000-000039000000}"/>
    <cellStyle name="20% - Accent1 4 2 2 4 2 2" xfId="11975" xr:uid="{00000000-0005-0000-0000-00001B000000}"/>
    <cellStyle name="20% - Accent1 4 2 2 4 3" xfId="9136" xr:uid="{00000000-0005-0000-0000-00001B000000}"/>
    <cellStyle name="20% - Accent1 4 2 2 5" xfId="3399" xr:uid="{00000000-0005-0000-0000-000034000000}"/>
    <cellStyle name="20% - Accent1 4 2 2 5 2" xfId="10556" xr:uid="{00000000-0005-0000-0000-00001B000000}"/>
    <cellStyle name="20% - Accent1 4 2 2 6" xfId="6271" xr:uid="{00000000-0005-0000-0000-00000A000000}"/>
    <cellStyle name="20% - Accent1 4 2 2 6 2" xfId="13440" xr:uid="{00000000-0005-0000-0000-00000A000000}"/>
    <cellStyle name="20% - Accent1 4 2 2 7" xfId="7717" xr:uid="{00000000-0005-0000-0000-00001B000000}"/>
    <cellStyle name="20% - Accent1 4 2 3" xfId="784" xr:uid="{00000000-0005-0000-0000-00003A000000}"/>
    <cellStyle name="20% - Accent1 4 2 3 2" xfId="2211" xr:uid="{00000000-0005-0000-0000-00003B000000}"/>
    <cellStyle name="20% - Accent1 4 2 3 2 2" xfId="5051" xr:uid="{00000000-0005-0000-0000-00003B000000}"/>
    <cellStyle name="20% - Accent1 4 2 3 2 2 2" xfId="12208" xr:uid="{00000000-0005-0000-0000-00001E000000}"/>
    <cellStyle name="20% - Accent1 4 2 3 2 3" xfId="9369" xr:uid="{00000000-0005-0000-0000-00001E000000}"/>
    <cellStyle name="20% - Accent1 4 2 3 3" xfId="3632" xr:uid="{00000000-0005-0000-0000-00003A000000}"/>
    <cellStyle name="20% - Accent1 4 2 3 3 2" xfId="10789" xr:uid="{00000000-0005-0000-0000-00001E000000}"/>
    <cellStyle name="20% - Accent1 4 2 3 4" xfId="6554" xr:uid="{00000000-0005-0000-0000-00001D000000}"/>
    <cellStyle name="20% - Accent1 4 2 3 4 2" xfId="13683" xr:uid="{00000000-0005-0000-0000-00001D000000}"/>
    <cellStyle name="20% - Accent1 4 2 3 5" xfId="7950" xr:uid="{00000000-0005-0000-0000-00001E000000}"/>
    <cellStyle name="20% - Accent1 4 2 4" xfId="1248" xr:uid="{00000000-0005-0000-0000-00003C000000}"/>
    <cellStyle name="20% - Accent1 4 2 4 2" xfId="2675" xr:uid="{00000000-0005-0000-0000-00003D000000}"/>
    <cellStyle name="20% - Accent1 4 2 4 2 2" xfId="5515" xr:uid="{00000000-0005-0000-0000-00003D000000}"/>
    <cellStyle name="20% - Accent1 4 2 4 2 2 2" xfId="12672" xr:uid="{00000000-0005-0000-0000-00001F000000}"/>
    <cellStyle name="20% - Accent1 4 2 4 2 3" xfId="9833" xr:uid="{00000000-0005-0000-0000-00001F000000}"/>
    <cellStyle name="20% - Accent1 4 2 4 3" xfId="4096" xr:uid="{00000000-0005-0000-0000-00003C000000}"/>
    <cellStyle name="20% - Accent1 4 2 4 3 2" xfId="11253" xr:uid="{00000000-0005-0000-0000-00001F000000}"/>
    <cellStyle name="20% - Accent1 4 2 4 4" xfId="7017" xr:uid="{00000000-0005-0000-0000-00001E000000}"/>
    <cellStyle name="20% - Accent1 4 2 4 4 2" xfId="14146" xr:uid="{00000000-0005-0000-0000-00001E000000}"/>
    <cellStyle name="20% - Accent1 4 2 4 5" xfId="8414" xr:uid="{00000000-0005-0000-0000-00001F000000}"/>
    <cellStyle name="20% - Accent1 4 2 5" xfId="1745" xr:uid="{00000000-0005-0000-0000-00003E000000}"/>
    <cellStyle name="20% - Accent1 4 2 5 2" xfId="4585" xr:uid="{00000000-0005-0000-0000-00003E000000}"/>
    <cellStyle name="20% - Accent1 4 2 5 2 2" xfId="11742" xr:uid="{00000000-0005-0000-0000-00001A000000}"/>
    <cellStyle name="20% - Accent1 4 2 5 3" xfId="8903" xr:uid="{00000000-0005-0000-0000-00001A000000}"/>
    <cellStyle name="20% - Accent1 4 2 6" xfId="3166" xr:uid="{00000000-0005-0000-0000-000033000000}"/>
    <cellStyle name="20% - Accent1 4 2 6 2" xfId="10323" xr:uid="{00000000-0005-0000-0000-00001A000000}"/>
    <cellStyle name="20% - Accent1 4 2 7" xfId="6038" xr:uid="{00000000-0005-0000-0000-000009000000}"/>
    <cellStyle name="20% - Accent1 4 2 7 2" xfId="13207" xr:uid="{00000000-0005-0000-0000-000009000000}"/>
    <cellStyle name="20% - Accent1 4 2 8" xfId="7484" xr:uid="{00000000-0005-0000-0000-00001A000000}"/>
    <cellStyle name="20% - Accent1 4 3" xfId="481" xr:uid="{00000000-0005-0000-0000-00003F000000}"/>
    <cellStyle name="20% - Accent1 4 3 2" xfId="947" xr:uid="{00000000-0005-0000-0000-000040000000}"/>
    <cellStyle name="20% - Accent1 4 3 2 2" xfId="2374" xr:uid="{00000000-0005-0000-0000-000041000000}"/>
    <cellStyle name="20% - Accent1 4 3 2 2 2" xfId="5214" xr:uid="{00000000-0005-0000-0000-000041000000}"/>
    <cellStyle name="20% - Accent1 4 3 2 2 2 2" xfId="12371" xr:uid="{00000000-0005-0000-0000-000021000000}"/>
    <cellStyle name="20% - Accent1 4 3 2 2 3" xfId="9532" xr:uid="{00000000-0005-0000-0000-000021000000}"/>
    <cellStyle name="20% - Accent1 4 3 2 3" xfId="3795" xr:uid="{00000000-0005-0000-0000-000040000000}"/>
    <cellStyle name="20% - Accent1 4 3 2 3 2" xfId="10952" xr:uid="{00000000-0005-0000-0000-000021000000}"/>
    <cellStyle name="20% - Accent1 4 3 2 4" xfId="6717" xr:uid="{00000000-0005-0000-0000-000020000000}"/>
    <cellStyle name="20% - Accent1 4 3 2 4 2" xfId="13846" xr:uid="{00000000-0005-0000-0000-000020000000}"/>
    <cellStyle name="20% - Accent1 4 3 2 5" xfId="8113" xr:uid="{00000000-0005-0000-0000-000021000000}"/>
    <cellStyle name="20% - Accent1 4 3 3" xfId="1411" xr:uid="{00000000-0005-0000-0000-000042000000}"/>
    <cellStyle name="20% - Accent1 4 3 3 2" xfId="2838" xr:uid="{00000000-0005-0000-0000-000043000000}"/>
    <cellStyle name="20% - Accent1 4 3 3 2 2" xfId="5678" xr:uid="{00000000-0005-0000-0000-000043000000}"/>
    <cellStyle name="20% - Accent1 4 3 3 2 2 2" xfId="12835" xr:uid="{00000000-0005-0000-0000-000022000000}"/>
    <cellStyle name="20% - Accent1 4 3 3 2 3" xfId="9996" xr:uid="{00000000-0005-0000-0000-000022000000}"/>
    <cellStyle name="20% - Accent1 4 3 3 3" xfId="4259" xr:uid="{00000000-0005-0000-0000-000042000000}"/>
    <cellStyle name="20% - Accent1 4 3 3 3 2" xfId="11416" xr:uid="{00000000-0005-0000-0000-000022000000}"/>
    <cellStyle name="20% - Accent1 4 3 3 4" xfId="7180" xr:uid="{00000000-0005-0000-0000-000021000000}"/>
    <cellStyle name="20% - Accent1 4 3 3 4 2" xfId="14309" xr:uid="{00000000-0005-0000-0000-000021000000}"/>
    <cellStyle name="20% - Accent1 4 3 3 5" xfId="8577" xr:uid="{00000000-0005-0000-0000-000022000000}"/>
    <cellStyle name="20% - Accent1 4 3 4" xfId="1908" xr:uid="{00000000-0005-0000-0000-000044000000}"/>
    <cellStyle name="20% - Accent1 4 3 4 2" xfId="4748" xr:uid="{00000000-0005-0000-0000-000044000000}"/>
    <cellStyle name="20% - Accent1 4 3 4 2 2" xfId="11905" xr:uid="{00000000-0005-0000-0000-000020000000}"/>
    <cellStyle name="20% - Accent1 4 3 4 3" xfId="9066" xr:uid="{00000000-0005-0000-0000-000020000000}"/>
    <cellStyle name="20% - Accent1 4 3 5" xfId="3329" xr:uid="{00000000-0005-0000-0000-00003F000000}"/>
    <cellStyle name="20% - Accent1 4 3 5 2" xfId="10486" xr:uid="{00000000-0005-0000-0000-000020000000}"/>
    <cellStyle name="20% - Accent1 4 3 6" xfId="6201" xr:uid="{00000000-0005-0000-0000-00000B000000}"/>
    <cellStyle name="20% - Accent1 4 3 6 2" xfId="13370" xr:uid="{00000000-0005-0000-0000-00000B000000}"/>
    <cellStyle name="20% - Accent1 4 3 7" xfId="7647" xr:uid="{00000000-0005-0000-0000-000020000000}"/>
    <cellStyle name="20% - Accent1 4 4" xfId="714" xr:uid="{00000000-0005-0000-0000-000045000000}"/>
    <cellStyle name="20% - Accent1 4 4 2" xfId="2141" xr:uid="{00000000-0005-0000-0000-000046000000}"/>
    <cellStyle name="20% - Accent1 4 4 2 2" xfId="4981" xr:uid="{00000000-0005-0000-0000-000046000000}"/>
    <cellStyle name="20% - Accent1 4 4 2 2 2" xfId="12138" xr:uid="{00000000-0005-0000-0000-000023000000}"/>
    <cellStyle name="20% - Accent1 4 4 2 3" xfId="9299" xr:uid="{00000000-0005-0000-0000-000023000000}"/>
    <cellStyle name="20% - Accent1 4 4 3" xfId="3562" xr:uid="{00000000-0005-0000-0000-000045000000}"/>
    <cellStyle name="20% - Accent1 4 4 3 2" xfId="10719" xr:uid="{00000000-0005-0000-0000-000023000000}"/>
    <cellStyle name="20% - Accent1 4 4 4" xfId="6484" xr:uid="{00000000-0005-0000-0000-000022000000}"/>
    <cellStyle name="20% - Accent1 4 4 4 2" xfId="13613" xr:uid="{00000000-0005-0000-0000-000022000000}"/>
    <cellStyle name="20% - Accent1 4 4 5" xfId="7880" xr:uid="{00000000-0005-0000-0000-000023000000}"/>
    <cellStyle name="20% - Accent1 4 5" xfId="1178" xr:uid="{00000000-0005-0000-0000-000047000000}"/>
    <cellStyle name="20% - Accent1 4 5 2" xfId="2605" xr:uid="{00000000-0005-0000-0000-000048000000}"/>
    <cellStyle name="20% - Accent1 4 5 2 2" xfId="5445" xr:uid="{00000000-0005-0000-0000-000048000000}"/>
    <cellStyle name="20% - Accent1 4 5 2 2 2" xfId="12602" xr:uid="{00000000-0005-0000-0000-000024000000}"/>
    <cellStyle name="20% - Accent1 4 5 2 3" xfId="9763" xr:uid="{00000000-0005-0000-0000-000024000000}"/>
    <cellStyle name="20% - Accent1 4 5 3" xfId="4026" xr:uid="{00000000-0005-0000-0000-000047000000}"/>
    <cellStyle name="20% - Accent1 4 5 3 2" xfId="11183" xr:uid="{00000000-0005-0000-0000-000024000000}"/>
    <cellStyle name="20% - Accent1 4 5 4" xfId="6947" xr:uid="{00000000-0005-0000-0000-000023000000}"/>
    <cellStyle name="20% - Accent1 4 5 4 2" xfId="14076" xr:uid="{00000000-0005-0000-0000-000023000000}"/>
    <cellStyle name="20% - Accent1 4 5 5" xfId="8344" xr:uid="{00000000-0005-0000-0000-000024000000}"/>
    <cellStyle name="20% - Accent1 4 6" xfId="1675" xr:uid="{00000000-0005-0000-0000-000049000000}"/>
    <cellStyle name="20% - Accent1 4 6 2" xfId="4515" xr:uid="{00000000-0005-0000-0000-000049000000}"/>
    <cellStyle name="20% - Accent1 4 6 2 2" xfId="11672" xr:uid="{00000000-0005-0000-0000-000019000000}"/>
    <cellStyle name="20% - Accent1 4 6 3" xfId="8833" xr:uid="{00000000-0005-0000-0000-000019000000}"/>
    <cellStyle name="20% - Accent1 4 7" xfId="3096" xr:uid="{00000000-0005-0000-0000-000032000000}"/>
    <cellStyle name="20% - Accent1 4 7 2" xfId="10253" xr:uid="{00000000-0005-0000-0000-000019000000}"/>
    <cellStyle name="20% - Accent1 4 8" xfId="5968" xr:uid="{00000000-0005-0000-0000-000008000000}"/>
    <cellStyle name="20% - Accent1 4 8 2" xfId="13137" xr:uid="{00000000-0005-0000-0000-000008000000}"/>
    <cellStyle name="20% - Accent1 4 9" xfId="7413" xr:uid="{00000000-0005-0000-0000-000019000000}"/>
    <cellStyle name="20% - Accent1 5" xfId="186" xr:uid="{00000000-0005-0000-0000-00004A000000}"/>
    <cellStyle name="20% - Accent1 5 2" xfId="494" xr:uid="{00000000-0005-0000-0000-00004B000000}"/>
    <cellStyle name="20% - Accent1 5 2 2" xfId="960" xr:uid="{00000000-0005-0000-0000-00004C000000}"/>
    <cellStyle name="20% - Accent1 5 2 2 2" xfId="2387" xr:uid="{00000000-0005-0000-0000-00004D000000}"/>
    <cellStyle name="20% - Accent1 5 2 2 2 2" xfId="5227" xr:uid="{00000000-0005-0000-0000-00004D000000}"/>
    <cellStyle name="20% - Accent1 5 2 2 2 2 2" xfId="12384" xr:uid="{00000000-0005-0000-0000-000027000000}"/>
    <cellStyle name="20% - Accent1 5 2 2 2 3" xfId="9545" xr:uid="{00000000-0005-0000-0000-000027000000}"/>
    <cellStyle name="20% - Accent1 5 2 2 3" xfId="3808" xr:uid="{00000000-0005-0000-0000-00004C000000}"/>
    <cellStyle name="20% - Accent1 5 2 2 3 2" xfId="10965" xr:uid="{00000000-0005-0000-0000-000027000000}"/>
    <cellStyle name="20% - Accent1 5 2 2 4" xfId="6730" xr:uid="{00000000-0005-0000-0000-000026000000}"/>
    <cellStyle name="20% - Accent1 5 2 2 4 2" xfId="13859" xr:uid="{00000000-0005-0000-0000-000026000000}"/>
    <cellStyle name="20% - Accent1 5 2 2 5" xfId="8126" xr:uid="{00000000-0005-0000-0000-000027000000}"/>
    <cellStyle name="20% - Accent1 5 2 3" xfId="1424" xr:uid="{00000000-0005-0000-0000-00004E000000}"/>
    <cellStyle name="20% - Accent1 5 2 3 2" xfId="2851" xr:uid="{00000000-0005-0000-0000-00004F000000}"/>
    <cellStyle name="20% - Accent1 5 2 3 2 2" xfId="5691" xr:uid="{00000000-0005-0000-0000-00004F000000}"/>
    <cellStyle name="20% - Accent1 5 2 3 2 2 2" xfId="12848" xr:uid="{00000000-0005-0000-0000-000028000000}"/>
    <cellStyle name="20% - Accent1 5 2 3 2 3" xfId="10009" xr:uid="{00000000-0005-0000-0000-000028000000}"/>
    <cellStyle name="20% - Accent1 5 2 3 3" xfId="4272" xr:uid="{00000000-0005-0000-0000-00004E000000}"/>
    <cellStyle name="20% - Accent1 5 2 3 3 2" xfId="11429" xr:uid="{00000000-0005-0000-0000-000028000000}"/>
    <cellStyle name="20% - Accent1 5 2 3 4" xfId="7193" xr:uid="{00000000-0005-0000-0000-000027000000}"/>
    <cellStyle name="20% - Accent1 5 2 3 4 2" xfId="14322" xr:uid="{00000000-0005-0000-0000-000027000000}"/>
    <cellStyle name="20% - Accent1 5 2 3 5" xfId="8590" xr:uid="{00000000-0005-0000-0000-000028000000}"/>
    <cellStyle name="20% - Accent1 5 2 4" xfId="1921" xr:uid="{00000000-0005-0000-0000-000050000000}"/>
    <cellStyle name="20% - Accent1 5 2 4 2" xfId="4761" xr:uid="{00000000-0005-0000-0000-000050000000}"/>
    <cellStyle name="20% - Accent1 5 2 4 2 2" xfId="11918" xr:uid="{00000000-0005-0000-0000-000026000000}"/>
    <cellStyle name="20% - Accent1 5 2 4 3" xfId="9079" xr:uid="{00000000-0005-0000-0000-000026000000}"/>
    <cellStyle name="20% - Accent1 5 2 5" xfId="3342" xr:uid="{00000000-0005-0000-0000-00004B000000}"/>
    <cellStyle name="20% - Accent1 5 2 5 2" xfId="10499" xr:uid="{00000000-0005-0000-0000-000026000000}"/>
    <cellStyle name="20% - Accent1 5 2 6" xfId="6214" xr:uid="{00000000-0005-0000-0000-00000D000000}"/>
    <cellStyle name="20% - Accent1 5 2 6 2" xfId="13383" xr:uid="{00000000-0005-0000-0000-00000D000000}"/>
    <cellStyle name="20% - Accent1 5 2 7" xfId="7660" xr:uid="{00000000-0005-0000-0000-000026000000}"/>
    <cellStyle name="20% - Accent1 5 3" xfId="727" xr:uid="{00000000-0005-0000-0000-000051000000}"/>
    <cellStyle name="20% - Accent1 5 3 2" xfId="2154" xr:uid="{00000000-0005-0000-0000-000052000000}"/>
    <cellStyle name="20% - Accent1 5 3 2 2" xfId="4994" xr:uid="{00000000-0005-0000-0000-000052000000}"/>
    <cellStyle name="20% - Accent1 5 3 2 2 2" xfId="12151" xr:uid="{00000000-0005-0000-0000-000029000000}"/>
    <cellStyle name="20% - Accent1 5 3 2 3" xfId="9312" xr:uid="{00000000-0005-0000-0000-000029000000}"/>
    <cellStyle name="20% - Accent1 5 3 3" xfId="3575" xr:uid="{00000000-0005-0000-0000-000051000000}"/>
    <cellStyle name="20% - Accent1 5 3 3 2" xfId="10732" xr:uid="{00000000-0005-0000-0000-000029000000}"/>
    <cellStyle name="20% - Accent1 5 3 4" xfId="6497" xr:uid="{00000000-0005-0000-0000-000028000000}"/>
    <cellStyle name="20% - Accent1 5 3 4 2" xfId="13626" xr:uid="{00000000-0005-0000-0000-000028000000}"/>
    <cellStyle name="20% - Accent1 5 3 5" xfId="7893" xr:uid="{00000000-0005-0000-0000-000029000000}"/>
    <cellStyle name="20% - Accent1 5 4" xfId="1191" xr:uid="{00000000-0005-0000-0000-000053000000}"/>
    <cellStyle name="20% - Accent1 5 4 2" xfId="2618" xr:uid="{00000000-0005-0000-0000-000054000000}"/>
    <cellStyle name="20% - Accent1 5 4 2 2" xfId="5458" xr:uid="{00000000-0005-0000-0000-000054000000}"/>
    <cellStyle name="20% - Accent1 5 4 2 2 2" xfId="12615" xr:uid="{00000000-0005-0000-0000-00002A000000}"/>
    <cellStyle name="20% - Accent1 5 4 2 3" xfId="9776" xr:uid="{00000000-0005-0000-0000-00002A000000}"/>
    <cellStyle name="20% - Accent1 5 4 3" xfId="4039" xr:uid="{00000000-0005-0000-0000-000053000000}"/>
    <cellStyle name="20% - Accent1 5 4 3 2" xfId="11196" xr:uid="{00000000-0005-0000-0000-00002A000000}"/>
    <cellStyle name="20% - Accent1 5 4 4" xfId="6960" xr:uid="{00000000-0005-0000-0000-000029000000}"/>
    <cellStyle name="20% - Accent1 5 4 4 2" xfId="14089" xr:uid="{00000000-0005-0000-0000-000029000000}"/>
    <cellStyle name="20% - Accent1 5 4 5" xfId="8357" xr:uid="{00000000-0005-0000-0000-00002A000000}"/>
    <cellStyle name="20% - Accent1 5 5" xfId="1688" xr:uid="{00000000-0005-0000-0000-000055000000}"/>
    <cellStyle name="20% - Accent1 5 5 2" xfId="4528" xr:uid="{00000000-0005-0000-0000-000055000000}"/>
    <cellStyle name="20% - Accent1 5 5 2 2" xfId="11685" xr:uid="{00000000-0005-0000-0000-000025000000}"/>
    <cellStyle name="20% - Accent1 5 5 3" xfId="8846" xr:uid="{00000000-0005-0000-0000-000025000000}"/>
    <cellStyle name="20% - Accent1 5 6" xfId="3109" xr:uid="{00000000-0005-0000-0000-00004A000000}"/>
    <cellStyle name="20% - Accent1 5 6 2" xfId="10266" xr:uid="{00000000-0005-0000-0000-000025000000}"/>
    <cellStyle name="20% - Accent1 5 7" xfId="5981" xr:uid="{00000000-0005-0000-0000-00000C000000}"/>
    <cellStyle name="20% - Accent1 5 7 2" xfId="13150" xr:uid="{00000000-0005-0000-0000-00000C000000}"/>
    <cellStyle name="20% - Accent1 5 8" xfId="7426" xr:uid="{00000000-0005-0000-0000-000025000000}"/>
    <cellStyle name="20% - Accent1 6" xfId="347" xr:uid="{00000000-0005-0000-0000-000056000000}"/>
    <cellStyle name="20% - Accent1 6 2" xfId="843" xr:uid="{00000000-0005-0000-0000-000057000000}"/>
    <cellStyle name="20% - Accent1 6 2 2" xfId="2270" xr:uid="{00000000-0005-0000-0000-000058000000}"/>
    <cellStyle name="20% - Accent1 6 2 2 2" xfId="5110" xr:uid="{00000000-0005-0000-0000-000058000000}"/>
    <cellStyle name="20% - Accent1 6 2 2 2 2" xfId="12267" xr:uid="{00000000-0005-0000-0000-00002C000000}"/>
    <cellStyle name="20% - Accent1 6 2 2 3" xfId="9428" xr:uid="{00000000-0005-0000-0000-00002C000000}"/>
    <cellStyle name="20% - Accent1 6 2 3" xfId="3691" xr:uid="{00000000-0005-0000-0000-000057000000}"/>
    <cellStyle name="20% - Accent1 6 2 3 2" xfId="10848" xr:uid="{00000000-0005-0000-0000-00002C000000}"/>
    <cellStyle name="20% - Accent1 6 2 4" xfId="6613" xr:uid="{00000000-0005-0000-0000-00002B000000}"/>
    <cellStyle name="20% - Accent1 6 2 4 2" xfId="13742" xr:uid="{00000000-0005-0000-0000-00002B000000}"/>
    <cellStyle name="20% - Accent1 6 2 5" xfId="8009" xr:uid="{00000000-0005-0000-0000-00002C000000}"/>
    <cellStyle name="20% - Accent1 6 3" xfId="1307" xr:uid="{00000000-0005-0000-0000-000059000000}"/>
    <cellStyle name="20% - Accent1 6 3 2" xfId="2734" xr:uid="{00000000-0005-0000-0000-00005A000000}"/>
    <cellStyle name="20% - Accent1 6 3 2 2" xfId="5574" xr:uid="{00000000-0005-0000-0000-00005A000000}"/>
    <cellStyle name="20% - Accent1 6 3 2 2 2" xfId="12731" xr:uid="{00000000-0005-0000-0000-00002D000000}"/>
    <cellStyle name="20% - Accent1 6 3 2 3" xfId="9892" xr:uid="{00000000-0005-0000-0000-00002D000000}"/>
    <cellStyle name="20% - Accent1 6 3 3" xfId="4155" xr:uid="{00000000-0005-0000-0000-000059000000}"/>
    <cellStyle name="20% - Accent1 6 3 3 2" xfId="11312" xr:uid="{00000000-0005-0000-0000-00002D000000}"/>
    <cellStyle name="20% - Accent1 6 3 4" xfId="7076" xr:uid="{00000000-0005-0000-0000-00002C000000}"/>
    <cellStyle name="20% - Accent1 6 3 4 2" xfId="14205" xr:uid="{00000000-0005-0000-0000-00002C000000}"/>
    <cellStyle name="20% - Accent1 6 3 5" xfId="8473" xr:uid="{00000000-0005-0000-0000-00002D000000}"/>
    <cellStyle name="20% - Accent1 6 4" xfId="1804" xr:uid="{00000000-0005-0000-0000-00005B000000}"/>
    <cellStyle name="20% - Accent1 6 4 2" xfId="4644" xr:uid="{00000000-0005-0000-0000-00005B000000}"/>
    <cellStyle name="20% - Accent1 6 4 2 2" xfId="11801" xr:uid="{00000000-0005-0000-0000-00002B000000}"/>
    <cellStyle name="20% - Accent1 6 4 3" xfId="8962" xr:uid="{00000000-0005-0000-0000-00002B000000}"/>
    <cellStyle name="20% - Accent1 6 5" xfId="3225" xr:uid="{00000000-0005-0000-0000-000056000000}"/>
    <cellStyle name="20% - Accent1 6 5 2" xfId="10382" xr:uid="{00000000-0005-0000-0000-00002B000000}"/>
    <cellStyle name="20% - Accent1 6 6" xfId="6097" xr:uid="{00000000-0005-0000-0000-00000E000000}"/>
    <cellStyle name="20% - Accent1 6 6 2" xfId="13266" xr:uid="{00000000-0005-0000-0000-00000E000000}"/>
    <cellStyle name="20% - Accent1 6 7" xfId="7543" xr:uid="{00000000-0005-0000-0000-00002B000000}"/>
    <cellStyle name="20% - Accent1 7" xfId="610" xr:uid="{00000000-0005-0000-0000-00005C000000}"/>
    <cellStyle name="20% - Accent1 7 2" xfId="2037" xr:uid="{00000000-0005-0000-0000-00005D000000}"/>
    <cellStyle name="20% - Accent1 7 2 2" xfId="4877" xr:uid="{00000000-0005-0000-0000-00005D000000}"/>
    <cellStyle name="20% - Accent1 7 2 2 2" xfId="12034" xr:uid="{00000000-0005-0000-0000-00002E000000}"/>
    <cellStyle name="20% - Accent1 7 2 3" xfId="9195" xr:uid="{00000000-0005-0000-0000-00002E000000}"/>
    <cellStyle name="20% - Accent1 7 3" xfId="3458" xr:uid="{00000000-0005-0000-0000-00005C000000}"/>
    <cellStyle name="20% - Accent1 7 3 2" xfId="10615" xr:uid="{00000000-0005-0000-0000-00002E000000}"/>
    <cellStyle name="20% - Accent1 7 4" xfId="5834" xr:uid="{00000000-0005-0000-0000-00000F000000}"/>
    <cellStyle name="20% - Accent1 7 4 2" xfId="13033" xr:uid="{00000000-0005-0000-0000-00000F000000}"/>
    <cellStyle name="20% - Accent1 7 5" xfId="7776" xr:uid="{00000000-0005-0000-0000-00002E000000}"/>
    <cellStyle name="20% - Accent1 8" xfId="1074" xr:uid="{00000000-0005-0000-0000-00005E000000}"/>
    <cellStyle name="20% - Accent1 8 2" xfId="2501" xr:uid="{00000000-0005-0000-0000-00005F000000}"/>
    <cellStyle name="20% - Accent1 8 2 2" xfId="5341" xr:uid="{00000000-0005-0000-0000-00005F000000}"/>
    <cellStyle name="20% - Accent1 8 2 2 2" xfId="12498" xr:uid="{00000000-0005-0000-0000-00002F000000}"/>
    <cellStyle name="20% - Accent1 8 2 3" xfId="9659" xr:uid="{00000000-0005-0000-0000-00002F000000}"/>
    <cellStyle name="20% - Accent1 8 3" xfId="3922" xr:uid="{00000000-0005-0000-0000-00005E000000}"/>
    <cellStyle name="20% - Accent1 8 3 2" xfId="11079" xr:uid="{00000000-0005-0000-0000-00002F000000}"/>
    <cellStyle name="20% - Accent1 8 4" xfId="6843" xr:uid="{00000000-0005-0000-0000-00002E000000}"/>
    <cellStyle name="20% - Accent1 8 4 2" xfId="13972" xr:uid="{00000000-0005-0000-0000-00002E000000}"/>
    <cellStyle name="20% - Accent1 8 5" xfId="8240" xr:uid="{00000000-0005-0000-0000-00002F000000}"/>
    <cellStyle name="20% - Accent1 9" xfId="1552" xr:uid="{00000000-0005-0000-0000-000060000000}"/>
    <cellStyle name="20% - Accent1 9 2" xfId="2971" xr:uid="{00000000-0005-0000-0000-000061000000}"/>
    <cellStyle name="20% - Accent1 9 2 2" xfId="5811" xr:uid="{00000000-0005-0000-0000-000061000000}"/>
    <cellStyle name="20% - Accent1 9 2 2 2" xfId="12968" xr:uid="{00000000-0005-0000-0000-000012060000}"/>
    <cellStyle name="20% - Accent1 9 2 3" xfId="10129" xr:uid="{00000000-0005-0000-0000-000012060000}"/>
    <cellStyle name="20% - Accent1 9 3" xfId="4392" xr:uid="{00000000-0005-0000-0000-000060000000}"/>
    <cellStyle name="20% - Accent1 9 3 2" xfId="11549" xr:uid="{00000000-0005-0000-0000-000012060000}"/>
    <cellStyle name="20% - Accent1 9 4" xfId="6351" xr:uid="{00000000-0005-0000-0000-00002F000000}"/>
    <cellStyle name="20% - Accent1 9 4 2" xfId="13503" xr:uid="{00000000-0005-0000-0000-00002F000000}"/>
    <cellStyle name="20% - Accent1 9 5" xfId="8710" xr:uid="{00000000-0005-0000-0000-000012060000}"/>
    <cellStyle name="20% - Accent2" xfId="2" builtinId="34" customBuiltin="1"/>
    <cellStyle name="20% - Accent2 10" xfId="1571" xr:uid="{00000000-0005-0000-0000-000063000000}"/>
    <cellStyle name="20% - Accent2 10 2" xfId="4411" xr:uid="{00000000-0005-0000-0000-000063000000}"/>
    <cellStyle name="20% - Accent2 10 2 2" xfId="11568" xr:uid="{00000000-0005-0000-0000-000057060000}"/>
    <cellStyle name="20% - Accent2 10 3" xfId="8729" xr:uid="{00000000-0005-0000-0000-000057060000}"/>
    <cellStyle name="20% - Accent2 11" xfId="2993" xr:uid="{00000000-0005-0000-0000-0000180C0000}"/>
    <cellStyle name="20% - Accent2 11 2" xfId="10150" xr:uid="{00000000-0005-0000-0000-0000150C0000}"/>
    <cellStyle name="20% - Accent2 12" xfId="7310" xr:uid="{00000000-0005-0000-0000-0000571D0000}"/>
    <cellStyle name="20% - Accent2 13" xfId="13025" xr:uid="{00000000-0005-0000-0000-0000E9010000}"/>
    <cellStyle name="20% - Accent2 2" xfId="61" xr:uid="{00000000-0005-0000-0000-000064000000}"/>
    <cellStyle name="20% - Accent2 2 2" xfId="266" xr:uid="{00000000-0005-0000-0000-000065000000}"/>
    <cellStyle name="20% - Accent2 2 2 2" xfId="547" xr:uid="{00000000-0005-0000-0000-000066000000}"/>
    <cellStyle name="20% - Accent2 2 2 2 2" xfId="1013" xr:uid="{00000000-0005-0000-0000-000067000000}"/>
    <cellStyle name="20% - Accent2 2 2 2 2 2" xfId="2440" xr:uid="{00000000-0005-0000-0000-000068000000}"/>
    <cellStyle name="20% - Accent2 2 2 2 2 2 2" xfId="5280" xr:uid="{00000000-0005-0000-0000-000068000000}"/>
    <cellStyle name="20% - Accent2 2 2 2 2 2 2 2" xfId="12437" xr:uid="{00000000-0005-0000-0000-000034000000}"/>
    <cellStyle name="20% - Accent2 2 2 2 2 2 3" xfId="9598" xr:uid="{00000000-0005-0000-0000-000034000000}"/>
    <cellStyle name="20% - Accent2 2 2 2 2 3" xfId="3861" xr:uid="{00000000-0005-0000-0000-000067000000}"/>
    <cellStyle name="20% - Accent2 2 2 2 2 3 2" xfId="11018" xr:uid="{00000000-0005-0000-0000-000034000000}"/>
    <cellStyle name="20% - Accent2 2 2 2 2 4" xfId="6782" xr:uid="{00000000-0005-0000-0000-000033000000}"/>
    <cellStyle name="20% - Accent2 2 2 2 2 4 2" xfId="13911" xr:uid="{00000000-0005-0000-0000-000033000000}"/>
    <cellStyle name="20% - Accent2 2 2 2 2 5" xfId="8179" xr:uid="{00000000-0005-0000-0000-000034000000}"/>
    <cellStyle name="20% - Accent2 2 2 2 3" xfId="1477" xr:uid="{00000000-0005-0000-0000-000069000000}"/>
    <cellStyle name="20% - Accent2 2 2 2 3 2" xfId="2904" xr:uid="{00000000-0005-0000-0000-00006A000000}"/>
    <cellStyle name="20% - Accent2 2 2 2 3 2 2" xfId="5744" xr:uid="{00000000-0005-0000-0000-00006A000000}"/>
    <cellStyle name="20% - Accent2 2 2 2 3 2 2 2" xfId="12901" xr:uid="{00000000-0005-0000-0000-000035000000}"/>
    <cellStyle name="20% - Accent2 2 2 2 3 2 3" xfId="10062" xr:uid="{00000000-0005-0000-0000-000035000000}"/>
    <cellStyle name="20% - Accent2 2 2 2 3 3" xfId="4325" xr:uid="{00000000-0005-0000-0000-000069000000}"/>
    <cellStyle name="20% - Accent2 2 2 2 3 3 2" xfId="11482" xr:uid="{00000000-0005-0000-0000-000035000000}"/>
    <cellStyle name="20% - Accent2 2 2 2 3 4" xfId="7246" xr:uid="{00000000-0005-0000-0000-000034000000}"/>
    <cellStyle name="20% - Accent2 2 2 2 3 4 2" xfId="14375" xr:uid="{00000000-0005-0000-0000-000034000000}"/>
    <cellStyle name="20% - Accent2 2 2 2 3 5" xfId="8643" xr:uid="{00000000-0005-0000-0000-000035000000}"/>
    <cellStyle name="20% - Accent2 2 2 2 4" xfId="1974" xr:uid="{00000000-0005-0000-0000-00006B000000}"/>
    <cellStyle name="20% - Accent2 2 2 2 4 2" xfId="4814" xr:uid="{00000000-0005-0000-0000-00006B000000}"/>
    <cellStyle name="20% - Accent2 2 2 2 4 2 2" xfId="11971" xr:uid="{00000000-0005-0000-0000-000033000000}"/>
    <cellStyle name="20% - Accent2 2 2 2 4 3" xfId="9132" xr:uid="{00000000-0005-0000-0000-000033000000}"/>
    <cellStyle name="20% - Accent2 2 2 2 5" xfId="3395" xr:uid="{00000000-0005-0000-0000-000066000000}"/>
    <cellStyle name="20% - Accent2 2 2 2 5 2" xfId="10552" xr:uid="{00000000-0005-0000-0000-000033000000}"/>
    <cellStyle name="20% - Accent2 2 2 2 6" xfId="6267" xr:uid="{00000000-0005-0000-0000-000012000000}"/>
    <cellStyle name="20% - Accent2 2 2 2 6 2" xfId="13436" xr:uid="{00000000-0005-0000-0000-000012000000}"/>
    <cellStyle name="20% - Accent2 2 2 2 7" xfId="7713" xr:uid="{00000000-0005-0000-0000-000033000000}"/>
    <cellStyle name="20% - Accent2 2 2 3" xfId="780" xr:uid="{00000000-0005-0000-0000-00006C000000}"/>
    <cellStyle name="20% - Accent2 2 2 3 2" xfId="2207" xr:uid="{00000000-0005-0000-0000-00006D000000}"/>
    <cellStyle name="20% - Accent2 2 2 3 2 2" xfId="5047" xr:uid="{00000000-0005-0000-0000-00006D000000}"/>
    <cellStyle name="20% - Accent2 2 2 3 2 2 2" xfId="12204" xr:uid="{00000000-0005-0000-0000-000036000000}"/>
    <cellStyle name="20% - Accent2 2 2 3 2 3" xfId="9365" xr:uid="{00000000-0005-0000-0000-000036000000}"/>
    <cellStyle name="20% - Accent2 2 2 3 3" xfId="3628" xr:uid="{00000000-0005-0000-0000-00006C000000}"/>
    <cellStyle name="20% - Accent2 2 2 3 3 2" xfId="10785" xr:uid="{00000000-0005-0000-0000-000036000000}"/>
    <cellStyle name="20% - Accent2 2 2 3 4" xfId="6550" xr:uid="{00000000-0005-0000-0000-000035000000}"/>
    <cellStyle name="20% - Accent2 2 2 3 4 2" xfId="13679" xr:uid="{00000000-0005-0000-0000-000035000000}"/>
    <cellStyle name="20% - Accent2 2 2 3 5" xfId="7946" xr:uid="{00000000-0005-0000-0000-000036000000}"/>
    <cellStyle name="20% - Accent2 2 2 4" xfId="1244" xr:uid="{00000000-0005-0000-0000-00006E000000}"/>
    <cellStyle name="20% - Accent2 2 2 4 2" xfId="2671" xr:uid="{00000000-0005-0000-0000-00006F000000}"/>
    <cellStyle name="20% - Accent2 2 2 4 2 2" xfId="5511" xr:uid="{00000000-0005-0000-0000-00006F000000}"/>
    <cellStyle name="20% - Accent2 2 2 4 2 2 2" xfId="12668" xr:uid="{00000000-0005-0000-0000-000037000000}"/>
    <cellStyle name="20% - Accent2 2 2 4 2 3" xfId="9829" xr:uid="{00000000-0005-0000-0000-000037000000}"/>
    <cellStyle name="20% - Accent2 2 2 4 3" xfId="4092" xr:uid="{00000000-0005-0000-0000-00006E000000}"/>
    <cellStyle name="20% - Accent2 2 2 4 3 2" xfId="11249" xr:uid="{00000000-0005-0000-0000-000037000000}"/>
    <cellStyle name="20% - Accent2 2 2 4 4" xfId="7013" xr:uid="{00000000-0005-0000-0000-000036000000}"/>
    <cellStyle name="20% - Accent2 2 2 4 4 2" xfId="14142" xr:uid="{00000000-0005-0000-0000-000036000000}"/>
    <cellStyle name="20% - Accent2 2 2 4 5" xfId="8410" xr:uid="{00000000-0005-0000-0000-000037000000}"/>
    <cellStyle name="20% - Accent2 2 2 5" xfId="1741" xr:uid="{00000000-0005-0000-0000-000070000000}"/>
    <cellStyle name="20% - Accent2 2 2 5 2" xfId="4581" xr:uid="{00000000-0005-0000-0000-000070000000}"/>
    <cellStyle name="20% - Accent2 2 2 5 2 2" xfId="11738" xr:uid="{00000000-0005-0000-0000-000032000000}"/>
    <cellStyle name="20% - Accent2 2 2 5 3" xfId="8899" xr:uid="{00000000-0005-0000-0000-000032000000}"/>
    <cellStyle name="20% - Accent2 2 2 6" xfId="3162" xr:uid="{00000000-0005-0000-0000-000065000000}"/>
    <cellStyle name="20% - Accent2 2 2 6 2" xfId="10319" xr:uid="{00000000-0005-0000-0000-000032000000}"/>
    <cellStyle name="20% - Accent2 2 2 7" xfId="6034" xr:uid="{00000000-0005-0000-0000-000011000000}"/>
    <cellStyle name="20% - Accent2 2 2 7 2" xfId="13203" xr:uid="{00000000-0005-0000-0000-000011000000}"/>
    <cellStyle name="20% - Accent2 2 2 8" xfId="7480" xr:uid="{00000000-0005-0000-0000-000032000000}"/>
    <cellStyle name="20% - Accent2 2 3" xfId="407" xr:uid="{00000000-0005-0000-0000-000071000000}"/>
    <cellStyle name="20% - Accent2 2 3 2" xfId="873" xr:uid="{00000000-0005-0000-0000-000072000000}"/>
    <cellStyle name="20% - Accent2 2 3 2 2" xfId="2300" xr:uid="{00000000-0005-0000-0000-000073000000}"/>
    <cellStyle name="20% - Accent2 2 3 2 2 2" xfId="5140" xr:uid="{00000000-0005-0000-0000-000073000000}"/>
    <cellStyle name="20% - Accent2 2 3 2 2 2 2" xfId="12297" xr:uid="{00000000-0005-0000-0000-000039000000}"/>
    <cellStyle name="20% - Accent2 2 3 2 2 3" xfId="9458" xr:uid="{00000000-0005-0000-0000-000039000000}"/>
    <cellStyle name="20% - Accent2 2 3 2 3" xfId="3721" xr:uid="{00000000-0005-0000-0000-000072000000}"/>
    <cellStyle name="20% - Accent2 2 3 2 3 2" xfId="10878" xr:uid="{00000000-0005-0000-0000-000039000000}"/>
    <cellStyle name="20% - Accent2 2 3 2 4" xfId="6643" xr:uid="{00000000-0005-0000-0000-000038000000}"/>
    <cellStyle name="20% - Accent2 2 3 2 4 2" xfId="13772" xr:uid="{00000000-0005-0000-0000-000038000000}"/>
    <cellStyle name="20% - Accent2 2 3 2 5" xfId="8039" xr:uid="{00000000-0005-0000-0000-000039000000}"/>
    <cellStyle name="20% - Accent2 2 3 3" xfId="1337" xr:uid="{00000000-0005-0000-0000-000074000000}"/>
    <cellStyle name="20% - Accent2 2 3 3 2" xfId="2764" xr:uid="{00000000-0005-0000-0000-000075000000}"/>
    <cellStyle name="20% - Accent2 2 3 3 2 2" xfId="5604" xr:uid="{00000000-0005-0000-0000-000075000000}"/>
    <cellStyle name="20% - Accent2 2 3 3 2 2 2" xfId="12761" xr:uid="{00000000-0005-0000-0000-00003A000000}"/>
    <cellStyle name="20% - Accent2 2 3 3 2 3" xfId="9922" xr:uid="{00000000-0005-0000-0000-00003A000000}"/>
    <cellStyle name="20% - Accent2 2 3 3 3" xfId="4185" xr:uid="{00000000-0005-0000-0000-000074000000}"/>
    <cellStyle name="20% - Accent2 2 3 3 3 2" xfId="11342" xr:uid="{00000000-0005-0000-0000-00003A000000}"/>
    <cellStyle name="20% - Accent2 2 3 3 4" xfId="7106" xr:uid="{00000000-0005-0000-0000-000039000000}"/>
    <cellStyle name="20% - Accent2 2 3 3 4 2" xfId="14235" xr:uid="{00000000-0005-0000-0000-000039000000}"/>
    <cellStyle name="20% - Accent2 2 3 3 5" xfId="8503" xr:uid="{00000000-0005-0000-0000-00003A000000}"/>
    <cellStyle name="20% - Accent2 2 3 4" xfId="1834" xr:uid="{00000000-0005-0000-0000-000076000000}"/>
    <cellStyle name="20% - Accent2 2 3 4 2" xfId="4674" xr:uid="{00000000-0005-0000-0000-000076000000}"/>
    <cellStyle name="20% - Accent2 2 3 4 2 2" xfId="11831" xr:uid="{00000000-0005-0000-0000-000038000000}"/>
    <cellStyle name="20% - Accent2 2 3 4 3" xfId="8992" xr:uid="{00000000-0005-0000-0000-000038000000}"/>
    <cellStyle name="20% - Accent2 2 3 5" xfId="3255" xr:uid="{00000000-0005-0000-0000-000071000000}"/>
    <cellStyle name="20% - Accent2 2 3 5 2" xfId="10412" xr:uid="{00000000-0005-0000-0000-000038000000}"/>
    <cellStyle name="20% - Accent2 2 3 6" xfId="6127" xr:uid="{00000000-0005-0000-0000-000013000000}"/>
    <cellStyle name="20% - Accent2 2 3 6 2" xfId="13296" xr:uid="{00000000-0005-0000-0000-000013000000}"/>
    <cellStyle name="20% - Accent2 2 3 7" xfId="7573" xr:uid="{00000000-0005-0000-0000-000038000000}"/>
    <cellStyle name="20% - Accent2 2 4" xfId="640" xr:uid="{00000000-0005-0000-0000-000077000000}"/>
    <cellStyle name="20% - Accent2 2 4 2" xfId="2067" xr:uid="{00000000-0005-0000-0000-000078000000}"/>
    <cellStyle name="20% - Accent2 2 4 2 2" xfId="4907" xr:uid="{00000000-0005-0000-0000-000078000000}"/>
    <cellStyle name="20% - Accent2 2 4 2 2 2" xfId="12064" xr:uid="{00000000-0005-0000-0000-00003B000000}"/>
    <cellStyle name="20% - Accent2 2 4 2 3" xfId="9225" xr:uid="{00000000-0005-0000-0000-00003B000000}"/>
    <cellStyle name="20% - Accent2 2 4 3" xfId="3488" xr:uid="{00000000-0005-0000-0000-000077000000}"/>
    <cellStyle name="20% - Accent2 2 4 3 2" xfId="10645" xr:uid="{00000000-0005-0000-0000-00003B000000}"/>
    <cellStyle name="20% - Accent2 2 4 4" xfId="6410" xr:uid="{00000000-0005-0000-0000-00003A000000}"/>
    <cellStyle name="20% - Accent2 2 4 4 2" xfId="13539" xr:uid="{00000000-0005-0000-0000-00003A000000}"/>
    <cellStyle name="20% - Accent2 2 4 5" xfId="7806" xr:uid="{00000000-0005-0000-0000-00003B000000}"/>
    <cellStyle name="20% - Accent2 2 5" xfId="1104" xr:uid="{00000000-0005-0000-0000-000079000000}"/>
    <cellStyle name="20% - Accent2 2 5 2" xfId="2531" xr:uid="{00000000-0005-0000-0000-00007A000000}"/>
    <cellStyle name="20% - Accent2 2 5 2 2" xfId="5371" xr:uid="{00000000-0005-0000-0000-00007A000000}"/>
    <cellStyle name="20% - Accent2 2 5 2 2 2" xfId="12528" xr:uid="{00000000-0005-0000-0000-00003C000000}"/>
    <cellStyle name="20% - Accent2 2 5 2 3" xfId="9689" xr:uid="{00000000-0005-0000-0000-00003C000000}"/>
    <cellStyle name="20% - Accent2 2 5 3" xfId="3952" xr:uid="{00000000-0005-0000-0000-000079000000}"/>
    <cellStyle name="20% - Accent2 2 5 3 2" xfId="11109" xr:uid="{00000000-0005-0000-0000-00003C000000}"/>
    <cellStyle name="20% - Accent2 2 5 4" xfId="6873" xr:uid="{00000000-0005-0000-0000-00003B000000}"/>
    <cellStyle name="20% - Accent2 2 5 4 2" xfId="14002" xr:uid="{00000000-0005-0000-0000-00003B000000}"/>
    <cellStyle name="20% - Accent2 2 5 5" xfId="8270" xr:uid="{00000000-0005-0000-0000-00003C000000}"/>
    <cellStyle name="20% - Accent2 2 6" xfId="1600" xr:uid="{00000000-0005-0000-0000-00007B000000}"/>
    <cellStyle name="20% - Accent2 2 6 2" xfId="4440" xr:uid="{00000000-0005-0000-0000-00007B000000}"/>
    <cellStyle name="20% - Accent2 2 6 2 2" xfId="11597" xr:uid="{00000000-0005-0000-0000-000031000000}"/>
    <cellStyle name="20% - Accent2 2 6 3" xfId="8758" xr:uid="{00000000-0005-0000-0000-000031000000}"/>
    <cellStyle name="20% - Accent2 2 7" xfId="3022" xr:uid="{00000000-0005-0000-0000-000064000000}"/>
    <cellStyle name="20% - Accent2 2 7 2" xfId="10179" xr:uid="{00000000-0005-0000-0000-000031000000}"/>
    <cellStyle name="20% - Accent2 2 8" xfId="5894" xr:uid="{00000000-0005-0000-0000-000010000000}"/>
    <cellStyle name="20% - Accent2 2 8 2" xfId="13063" xr:uid="{00000000-0005-0000-0000-000010000000}"/>
    <cellStyle name="20% - Accent2 2 9" xfId="7339" xr:uid="{00000000-0005-0000-0000-000031000000}"/>
    <cellStyle name="20% - Accent2 3" xfId="106" xr:uid="{00000000-0005-0000-0000-00007C000000}"/>
    <cellStyle name="20% - Accent2 3 2" xfId="265" xr:uid="{00000000-0005-0000-0000-00007D000000}"/>
    <cellStyle name="20% - Accent2 3 2 2" xfId="546" xr:uid="{00000000-0005-0000-0000-00007E000000}"/>
    <cellStyle name="20% - Accent2 3 2 2 2" xfId="1012" xr:uid="{00000000-0005-0000-0000-00007F000000}"/>
    <cellStyle name="20% - Accent2 3 2 2 2 2" xfId="2439" xr:uid="{00000000-0005-0000-0000-000080000000}"/>
    <cellStyle name="20% - Accent2 3 2 2 2 2 2" xfId="5279" xr:uid="{00000000-0005-0000-0000-000080000000}"/>
    <cellStyle name="20% - Accent2 3 2 2 2 2 2 2" xfId="12436" xr:uid="{00000000-0005-0000-0000-000040000000}"/>
    <cellStyle name="20% - Accent2 3 2 2 2 2 3" xfId="9597" xr:uid="{00000000-0005-0000-0000-000040000000}"/>
    <cellStyle name="20% - Accent2 3 2 2 2 3" xfId="3860" xr:uid="{00000000-0005-0000-0000-00007F000000}"/>
    <cellStyle name="20% - Accent2 3 2 2 2 3 2" xfId="11017" xr:uid="{00000000-0005-0000-0000-000040000000}"/>
    <cellStyle name="20% - Accent2 3 2 2 2 4" xfId="6781" xr:uid="{00000000-0005-0000-0000-00003F000000}"/>
    <cellStyle name="20% - Accent2 3 2 2 2 4 2" xfId="13910" xr:uid="{00000000-0005-0000-0000-00003F000000}"/>
    <cellStyle name="20% - Accent2 3 2 2 2 5" xfId="8178" xr:uid="{00000000-0005-0000-0000-000040000000}"/>
    <cellStyle name="20% - Accent2 3 2 2 3" xfId="1476" xr:uid="{00000000-0005-0000-0000-000081000000}"/>
    <cellStyle name="20% - Accent2 3 2 2 3 2" xfId="2903" xr:uid="{00000000-0005-0000-0000-000082000000}"/>
    <cellStyle name="20% - Accent2 3 2 2 3 2 2" xfId="5743" xr:uid="{00000000-0005-0000-0000-000082000000}"/>
    <cellStyle name="20% - Accent2 3 2 2 3 2 2 2" xfId="12900" xr:uid="{00000000-0005-0000-0000-000041000000}"/>
    <cellStyle name="20% - Accent2 3 2 2 3 2 3" xfId="10061" xr:uid="{00000000-0005-0000-0000-000041000000}"/>
    <cellStyle name="20% - Accent2 3 2 2 3 3" xfId="4324" xr:uid="{00000000-0005-0000-0000-000081000000}"/>
    <cellStyle name="20% - Accent2 3 2 2 3 3 2" xfId="11481" xr:uid="{00000000-0005-0000-0000-000041000000}"/>
    <cellStyle name="20% - Accent2 3 2 2 3 4" xfId="7245" xr:uid="{00000000-0005-0000-0000-000040000000}"/>
    <cellStyle name="20% - Accent2 3 2 2 3 4 2" xfId="14374" xr:uid="{00000000-0005-0000-0000-000040000000}"/>
    <cellStyle name="20% - Accent2 3 2 2 3 5" xfId="8642" xr:uid="{00000000-0005-0000-0000-000041000000}"/>
    <cellStyle name="20% - Accent2 3 2 2 4" xfId="1973" xr:uid="{00000000-0005-0000-0000-000083000000}"/>
    <cellStyle name="20% - Accent2 3 2 2 4 2" xfId="4813" xr:uid="{00000000-0005-0000-0000-000083000000}"/>
    <cellStyle name="20% - Accent2 3 2 2 4 2 2" xfId="11970" xr:uid="{00000000-0005-0000-0000-00003F000000}"/>
    <cellStyle name="20% - Accent2 3 2 2 4 3" xfId="9131" xr:uid="{00000000-0005-0000-0000-00003F000000}"/>
    <cellStyle name="20% - Accent2 3 2 2 5" xfId="3394" xr:uid="{00000000-0005-0000-0000-00007E000000}"/>
    <cellStyle name="20% - Accent2 3 2 2 5 2" xfId="10551" xr:uid="{00000000-0005-0000-0000-00003F000000}"/>
    <cellStyle name="20% - Accent2 3 2 2 6" xfId="6266" xr:uid="{00000000-0005-0000-0000-000016000000}"/>
    <cellStyle name="20% - Accent2 3 2 2 6 2" xfId="13435" xr:uid="{00000000-0005-0000-0000-000016000000}"/>
    <cellStyle name="20% - Accent2 3 2 2 7" xfId="7712" xr:uid="{00000000-0005-0000-0000-00003F000000}"/>
    <cellStyle name="20% - Accent2 3 2 3" xfId="779" xr:uid="{00000000-0005-0000-0000-000084000000}"/>
    <cellStyle name="20% - Accent2 3 2 3 2" xfId="2206" xr:uid="{00000000-0005-0000-0000-000085000000}"/>
    <cellStyle name="20% - Accent2 3 2 3 2 2" xfId="5046" xr:uid="{00000000-0005-0000-0000-000085000000}"/>
    <cellStyle name="20% - Accent2 3 2 3 2 2 2" xfId="12203" xr:uid="{00000000-0005-0000-0000-000042000000}"/>
    <cellStyle name="20% - Accent2 3 2 3 2 3" xfId="9364" xr:uid="{00000000-0005-0000-0000-000042000000}"/>
    <cellStyle name="20% - Accent2 3 2 3 3" xfId="3627" xr:uid="{00000000-0005-0000-0000-000084000000}"/>
    <cellStyle name="20% - Accent2 3 2 3 3 2" xfId="10784" xr:uid="{00000000-0005-0000-0000-000042000000}"/>
    <cellStyle name="20% - Accent2 3 2 3 4" xfId="6549" xr:uid="{00000000-0005-0000-0000-000041000000}"/>
    <cellStyle name="20% - Accent2 3 2 3 4 2" xfId="13678" xr:uid="{00000000-0005-0000-0000-000041000000}"/>
    <cellStyle name="20% - Accent2 3 2 3 5" xfId="7945" xr:uid="{00000000-0005-0000-0000-000042000000}"/>
    <cellStyle name="20% - Accent2 3 2 4" xfId="1243" xr:uid="{00000000-0005-0000-0000-000086000000}"/>
    <cellStyle name="20% - Accent2 3 2 4 2" xfId="2670" xr:uid="{00000000-0005-0000-0000-000087000000}"/>
    <cellStyle name="20% - Accent2 3 2 4 2 2" xfId="5510" xr:uid="{00000000-0005-0000-0000-000087000000}"/>
    <cellStyle name="20% - Accent2 3 2 4 2 2 2" xfId="12667" xr:uid="{00000000-0005-0000-0000-000043000000}"/>
    <cellStyle name="20% - Accent2 3 2 4 2 3" xfId="9828" xr:uid="{00000000-0005-0000-0000-000043000000}"/>
    <cellStyle name="20% - Accent2 3 2 4 3" xfId="4091" xr:uid="{00000000-0005-0000-0000-000086000000}"/>
    <cellStyle name="20% - Accent2 3 2 4 3 2" xfId="11248" xr:uid="{00000000-0005-0000-0000-000043000000}"/>
    <cellStyle name="20% - Accent2 3 2 4 4" xfId="7012" xr:uid="{00000000-0005-0000-0000-000042000000}"/>
    <cellStyle name="20% - Accent2 3 2 4 4 2" xfId="14141" xr:uid="{00000000-0005-0000-0000-000042000000}"/>
    <cellStyle name="20% - Accent2 3 2 4 5" xfId="8409" xr:uid="{00000000-0005-0000-0000-000043000000}"/>
    <cellStyle name="20% - Accent2 3 2 5" xfId="1740" xr:uid="{00000000-0005-0000-0000-000088000000}"/>
    <cellStyle name="20% - Accent2 3 2 5 2" xfId="4580" xr:uid="{00000000-0005-0000-0000-000088000000}"/>
    <cellStyle name="20% - Accent2 3 2 5 2 2" xfId="11737" xr:uid="{00000000-0005-0000-0000-00003E000000}"/>
    <cellStyle name="20% - Accent2 3 2 5 3" xfId="8898" xr:uid="{00000000-0005-0000-0000-00003E000000}"/>
    <cellStyle name="20% - Accent2 3 2 6" xfId="3161" xr:uid="{00000000-0005-0000-0000-00007D000000}"/>
    <cellStyle name="20% - Accent2 3 2 6 2" xfId="10318" xr:uid="{00000000-0005-0000-0000-00003E000000}"/>
    <cellStyle name="20% - Accent2 3 2 7" xfId="6033" xr:uid="{00000000-0005-0000-0000-000015000000}"/>
    <cellStyle name="20% - Accent2 3 2 7 2" xfId="13202" xr:uid="{00000000-0005-0000-0000-000015000000}"/>
    <cellStyle name="20% - Accent2 3 2 8" xfId="7479" xr:uid="{00000000-0005-0000-0000-00003E000000}"/>
    <cellStyle name="20% - Accent2 3 3" xfId="442" xr:uid="{00000000-0005-0000-0000-000089000000}"/>
    <cellStyle name="20% - Accent2 3 3 2" xfId="908" xr:uid="{00000000-0005-0000-0000-00008A000000}"/>
    <cellStyle name="20% - Accent2 3 3 2 2" xfId="2335" xr:uid="{00000000-0005-0000-0000-00008B000000}"/>
    <cellStyle name="20% - Accent2 3 3 2 2 2" xfId="5175" xr:uid="{00000000-0005-0000-0000-00008B000000}"/>
    <cellStyle name="20% - Accent2 3 3 2 2 2 2" xfId="12332" xr:uid="{00000000-0005-0000-0000-000045000000}"/>
    <cellStyle name="20% - Accent2 3 3 2 2 3" xfId="9493" xr:uid="{00000000-0005-0000-0000-000045000000}"/>
    <cellStyle name="20% - Accent2 3 3 2 3" xfId="3756" xr:uid="{00000000-0005-0000-0000-00008A000000}"/>
    <cellStyle name="20% - Accent2 3 3 2 3 2" xfId="10913" xr:uid="{00000000-0005-0000-0000-000045000000}"/>
    <cellStyle name="20% - Accent2 3 3 2 4" xfId="6678" xr:uid="{00000000-0005-0000-0000-000044000000}"/>
    <cellStyle name="20% - Accent2 3 3 2 4 2" xfId="13807" xr:uid="{00000000-0005-0000-0000-000044000000}"/>
    <cellStyle name="20% - Accent2 3 3 2 5" xfId="8074" xr:uid="{00000000-0005-0000-0000-000045000000}"/>
    <cellStyle name="20% - Accent2 3 3 3" xfId="1372" xr:uid="{00000000-0005-0000-0000-00008C000000}"/>
    <cellStyle name="20% - Accent2 3 3 3 2" xfId="2799" xr:uid="{00000000-0005-0000-0000-00008D000000}"/>
    <cellStyle name="20% - Accent2 3 3 3 2 2" xfId="5639" xr:uid="{00000000-0005-0000-0000-00008D000000}"/>
    <cellStyle name="20% - Accent2 3 3 3 2 2 2" xfId="12796" xr:uid="{00000000-0005-0000-0000-000046000000}"/>
    <cellStyle name="20% - Accent2 3 3 3 2 3" xfId="9957" xr:uid="{00000000-0005-0000-0000-000046000000}"/>
    <cellStyle name="20% - Accent2 3 3 3 3" xfId="4220" xr:uid="{00000000-0005-0000-0000-00008C000000}"/>
    <cellStyle name="20% - Accent2 3 3 3 3 2" xfId="11377" xr:uid="{00000000-0005-0000-0000-000046000000}"/>
    <cellStyle name="20% - Accent2 3 3 3 4" xfId="7141" xr:uid="{00000000-0005-0000-0000-000045000000}"/>
    <cellStyle name="20% - Accent2 3 3 3 4 2" xfId="14270" xr:uid="{00000000-0005-0000-0000-000045000000}"/>
    <cellStyle name="20% - Accent2 3 3 3 5" xfId="8538" xr:uid="{00000000-0005-0000-0000-000046000000}"/>
    <cellStyle name="20% - Accent2 3 3 4" xfId="1869" xr:uid="{00000000-0005-0000-0000-00008E000000}"/>
    <cellStyle name="20% - Accent2 3 3 4 2" xfId="4709" xr:uid="{00000000-0005-0000-0000-00008E000000}"/>
    <cellStyle name="20% - Accent2 3 3 4 2 2" xfId="11866" xr:uid="{00000000-0005-0000-0000-000044000000}"/>
    <cellStyle name="20% - Accent2 3 3 4 3" xfId="9027" xr:uid="{00000000-0005-0000-0000-000044000000}"/>
    <cellStyle name="20% - Accent2 3 3 5" xfId="3290" xr:uid="{00000000-0005-0000-0000-000089000000}"/>
    <cellStyle name="20% - Accent2 3 3 5 2" xfId="10447" xr:uid="{00000000-0005-0000-0000-000044000000}"/>
    <cellStyle name="20% - Accent2 3 3 6" xfId="6162" xr:uid="{00000000-0005-0000-0000-000017000000}"/>
    <cellStyle name="20% - Accent2 3 3 6 2" xfId="13331" xr:uid="{00000000-0005-0000-0000-000017000000}"/>
    <cellStyle name="20% - Accent2 3 3 7" xfId="7608" xr:uid="{00000000-0005-0000-0000-000044000000}"/>
    <cellStyle name="20% - Accent2 3 4" xfId="675" xr:uid="{00000000-0005-0000-0000-00008F000000}"/>
    <cellStyle name="20% - Accent2 3 4 2" xfId="2102" xr:uid="{00000000-0005-0000-0000-000090000000}"/>
    <cellStyle name="20% - Accent2 3 4 2 2" xfId="4942" xr:uid="{00000000-0005-0000-0000-000090000000}"/>
    <cellStyle name="20% - Accent2 3 4 2 2 2" xfId="12099" xr:uid="{00000000-0005-0000-0000-000047000000}"/>
    <cellStyle name="20% - Accent2 3 4 2 3" xfId="9260" xr:uid="{00000000-0005-0000-0000-000047000000}"/>
    <cellStyle name="20% - Accent2 3 4 3" xfId="3523" xr:uid="{00000000-0005-0000-0000-00008F000000}"/>
    <cellStyle name="20% - Accent2 3 4 3 2" xfId="10680" xr:uid="{00000000-0005-0000-0000-000047000000}"/>
    <cellStyle name="20% - Accent2 3 4 4" xfId="6445" xr:uid="{00000000-0005-0000-0000-000046000000}"/>
    <cellStyle name="20% - Accent2 3 4 4 2" xfId="13574" xr:uid="{00000000-0005-0000-0000-000046000000}"/>
    <cellStyle name="20% - Accent2 3 4 5" xfId="7841" xr:uid="{00000000-0005-0000-0000-000047000000}"/>
    <cellStyle name="20% - Accent2 3 5" xfId="1139" xr:uid="{00000000-0005-0000-0000-000091000000}"/>
    <cellStyle name="20% - Accent2 3 5 2" xfId="2566" xr:uid="{00000000-0005-0000-0000-000092000000}"/>
    <cellStyle name="20% - Accent2 3 5 2 2" xfId="5406" xr:uid="{00000000-0005-0000-0000-000092000000}"/>
    <cellStyle name="20% - Accent2 3 5 2 2 2" xfId="12563" xr:uid="{00000000-0005-0000-0000-000048000000}"/>
    <cellStyle name="20% - Accent2 3 5 2 3" xfId="9724" xr:uid="{00000000-0005-0000-0000-000048000000}"/>
    <cellStyle name="20% - Accent2 3 5 3" xfId="3987" xr:uid="{00000000-0005-0000-0000-000091000000}"/>
    <cellStyle name="20% - Accent2 3 5 3 2" xfId="11144" xr:uid="{00000000-0005-0000-0000-000048000000}"/>
    <cellStyle name="20% - Accent2 3 5 4" xfId="6908" xr:uid="{00000000-0005-0000-0000-000047000000}"/>
    <cellStyle name="20% - Accent2 3 5 4 2" xfId="14037" xr:uid="{00000000-0005-0000-0000-000047000000}"/>
    <cellStyle name="20% - Accent2 3 5 5" xfId="8305" xr:uid="{00000000-0005-0000-0000-000048000000}"/>
    <cellStyle name="20% - Accent2 3 6" xfId="1636" xr:uid="{00000000-0005-0000-0000-000093000000}"/>
    <cellStyle name="20% - Accent2 3 6 2" xfId="4476" xr:uid="{00000000-0005-0000-0000-000093000000}"/>
    <cellStyle name="20% - Accent2 3 6 2 2" xfId="11633" xr:uid="{00000000-0005-0000-0000-00003D000000}"/>
    <cellStyle name="20% - Accent2 3 6 3" xfId="8794" xr:uid="{00000000-0005-0000-0000-00003D000000}"/>
    <cellStyle name="20% - Accent2 3 7" xfId="3057" xr:uid="{00000000-0005-0000-0000-00007C000000}"/>
    <cellStyle name="20% - Accent2 3 7 2" xfId="10214" xr:uid="{00000000-0005-0000-0000-00003D000000}"/>
    <cellStyle name="20% - Accent2 3 8" xfId="5929" xr:uid="{00000000-0005-0000-0000-000014000000}"/>
    <cellStyle name="20% - Accent2 3 8 2" xfId="13098" xr:uid="{00000000-0005-0000-0000-000014000000}"/>
    <cellStyle name="20% - Accent2 3 9" xfId="7374" xr:uid="{00000000-0005-0000-0000-00003D000000}"/>
    <cellStyle name="20% - Accent2 4" xfId="166" xr:uid="{00000000-0005-0000-0000-000094000000}"/>
    <cellStyle name="20% - Accent2 4 2" xfId="267" xr:uid="{00000000-0005-0000-0000-000095000000}"/>
    <cellStyle name="20% - Accent2 4 2 2" xfId="548" xr:uid="{00000000-0005-0000-0000-000096000000}"/>
    <cellStyle name="20% - Accent2 4 2 2 2" xfId="1014" xr:uid="{00000000-0005-0000-0000-000097000000}"/>
    <cellStyle name="20% - Accent2 4 2 2 2 2" xfId="2441" xr:uid="{00000000-0005-0000-0000-000098000000}"/>
    <cellStyle name="20% - Accent2 4 2 2 2 2 2" xfId="5281" xr:uid="{00000000-0005-0000-0000-000098000000}"/>
    <cellStyle name="20% - Accent2 4 2 2 2 2 2 2" xfId="12438" xr:uid="{00000000-0005-0000-0000-00004C000000}"/>
    <cellStyle name="20% - Accent2 4 2 2 2 2 3" xfId="9599" xr:uid="{00000000-0005-0000-0000-00004C000000}"/>
    <cellStyle name="20% - Accent2 4 2 2 2 3" xfId="3862" xr:uid="{00000000-0005-0000-0000-000097000000}"/>
    <cellStyle name="20% - Accent2 4 2 2 2 3 2" xfId="11019" xr:uid="{00000000-0005-0000-0000-00004C000000}"/>
    <cellStyle name="20% - Accent2 4 2 2 2 4" xfId="6783" xr:uid="{00000000-0005-0000-0000-00004B000000}"/>
    <cellStyle name="20% - Accent2 4 2 2 2 4 2" xfId="13912" xr:uid="{00000000-0005-0000-0000-00004B000000}"/>
    <cellStyle name="20% - Accent2 4 2 2 2 5" xfId="8180" xr:uid="{00000000-0005-0000-0000-00004C000000}"/>
    <cellStyle name="20% - Accent2 4 2 2 3" xfId="1478" xr:uid="{00000000-0005-0000-0000-000099000000}"/>
    <cellStyle name="20% - Accent2 4 2 2 3 2" xfId="2905" xr:uid="{00000000-0005-0000-0000-00009A000000}"/>
    <cellStyle name="20% - Accent2 4 2 2 3 2 2" xfId="5745" xr:uid="{00000000-0005-0000-0000-00009A000000}"/>
    <cellStyle name="20% - Accent2 4 2 2 3 2 2 2" xfId="12902" xr:uid="{00000000-0005-0000-0000-00004D000000}"/>
    <cellStyle name="20% - Accent2 4 2 2 3 2 3" xfId="10063" xr:uid="{00000000-0005-0000-0000-00004D000000}"/>
    <cellStyle name="20% - Accent2 4 2 2 3 3" xfId="4326" xr:uid="{00000000-0005-0000-0000-000099000000}"/>
    <cellStyle name="20% - Accent2 4 2 2 3 3 2" xfId="11483" xr:uid="{00000000-0005-0000-0000-00004D000000}"/>
    <cellStyle name="20% - Accent2 4 2 2 3 4" xfId="7247" xr:uid="{00000000-0005-0000-0000-00004C000000}"/>
    <cellStyle name="20% - Accent2 4 2 2 3 4 2" xfId="14376" xr:uid="{00000000-0005-0000-0000-00004C000000}"/>
    <cellStyle name="20% - Accent2 4 2 2 3 5" xfId="8644" xr:uid="{00000000-0005-0000-0000-00004D000000}"/>
    <cellStyle name="20% - Accent2 4 2 2 4" xfId="1975" xr:uid="{00000000-0005-0000-0000-00009B000000}"/>
    <cellStyle name="20% - Accent2 4 2 2 4 2" xfId="4815" xr:uid="{00000000-0005-0000-0000-00009B000000}"/>
    <cellStyle name="20% - Accent2 4 2 2 4 2 2" xfId="11972" xr:uid="{00000000-0005-0000-0000-00004B000000}"/>
    <cellStyle name="20% - Accent2 4 2 2 4 3" xfId="9133" xr:uid="{00000000-0005-0000-0000-00004B000000}"/>
    <cellStyle name="20% - Accent2 4 2 2 5" xfId="3396" xr:uid="{00000000-0005-0000-0000-000096000000}"/>
    <cellStyle name="20% - Accent2 4 2 2 5 2" xfId="10553" xr:uid="{00000000-0005-0000-0000-00004B000000}"/>
    <cellStyle name="20% - Accent2 4 2 2 6" xfId="6268" xr:uid="{00000000-0005-0000-0000-00001A000000}"/>
    <cellStyle name="20% - Accent2 4 2 2 6 2" xfId="13437" xr:uid="{00000000-0005-0000-0000-00001A000000}"/>
    <cellStyle name="20% - Accent2 4 2 2 7" xfId="7714" xr:uid="{00000000-0005-0000-0000-00004B000000}"/>
    <cellStyle name="20% - Accent2 4 2 3" xfId="781" xr:uid="{00000000-0005-0000-0000-00009C000000}"/>
    <cellStyle name="20% - Accent2 4 2 3 2" xfId="2208" xr:uid="{00000000-0005-0000-0000-00009D000000}"/>
    <cellStyle name="20% - Accent2 4 2 3 2 2" xfId="5048" xr:uid="{00000000-0005-0000-0000-00009D000000}"/>
    <cellStyle name="20% - Accent2 4 2 3 2 2 2" xfId="12205" xr:uid="{00000000-0005-0000-0000-00004E000000}"/>
    <cellStyle name="20% - Accent2 4 2 3 2 3" xfId="9366" xr:uid="{00000000-0005-0000-0000-00004E000000}"/>
    <cellStyle name="20% - Accent2 4 2 3 3" xfId="3629" xr:uid="{00000000-0005-0000-0000-00009C000000}"/>
    <cellStyle name="20% - Accent2 4 2 3 3 2" xfId="10786" xr:uid="{00000000-0005-0000-0000-00004E000000}"/>
    <cellStyle name="20% - Accent2 4 2 3 4" xfId="6551" xr:uid="{00000000-0005-0000-0000-00004D000000}"/>
    <cellStyle name="20% - Accent2 4 2 3 4 2" xfId="13680" xr:uid="{00000000-0005-0000-0000-00004D000000}"/>
    <cellStyle name="20% - Accent2 4 2 3 5" xfId="7947" xr:uid="{00000000-0005-0000-0000-00004E000000}"/>
    <cellStyle name="20% - Accent2 4 2 4" xfId="1245" xr:uid="{00000000-0005-0000-0000-00009E000000}"/>
    <cellStyle name="20% - Accent2 4 2 4 2" xfId="2672" xr:uid="{00000000-0005-0000-0000-00009F000000}"/>
    <cellStyle name="20% - Accent2 4 2 4 2 2" xfId="5512" xr:uid="{00000000-0005-0000-0000-00009F000000}"/>
    <cellStyle name="20% - Accent2 4 2 4 2 2 2" xfId="12669" xr:uid="{00000000-0005-0000-0000-00004F000000}"/>
    <cellStyle name="20% - Accent2 4 2 4 2 3" xfId="9830" xr:uid="{00000000-0005-0000-0000-00004F000000}"/>
    <cellStyle name="20% - Accent2 4 2 4 3" xfId="4093" xr:uid="{00000000-0005-0000-0000-00009E000000}"/>
    <cellStyle name="20% - Accent2 4 2 4 3 2" xfId="11250" xr:uid="{00000000-0005-0000-0000-00004F000000}"/>
    <cellStyle name="20% - Accent2 4 2 4 4" xfId="7014" xr:uid="{00000000-0005-0000-0000-00004E000000}"/>
    <cellStyle name="20% - Accent2 4 2 4 4 2" xfId="14143" xr:uid="{00000000-0005-0000-0000-00004E000000}"/>
    <cellStyle name="20% - Accent2 4 2 4 5" xfId="8411" xr:uid="{00000000-0005-0000-0000-00004F000000}"/>
    <cellStyle name="20% - Accent2 4 2 5" xfId="1742" xr:uid="{00000000-0005-0000-0000-0000A0000000}"/>
    <cellStyle name="20% - Accent2 4 2 5 2" xfId="4582" xr:uid="{00000000-0005-0000-0000-0000A0000000}"/>
    <cellStyle name="20% - Accent2 4 2 5 2 2" xfId="11739" xr:uid="{00000000-0005-0000-0000-00004A000000}"/>
    <cellStyle name="20% - Accent2 4 2 5 3" xfId="8900" xr:uid="{00000000-0005-0000-0000-00004A000000}"/>
    <cellStyle name="20% - Accent2 4 2 6" xfId="3163" xr:uid="{00000000-0005-0000-0000-000095000000}"/>
    <cellStyle name="20% - Accent2 4 2 6 2" xfId="10320" xr:uid="{00000000-0005-0000-0000-00004A000000}"/>
    <cellStyle name="20% - Accent2 4 2 7" xfId="6035" xr:uid="{00000000-0005-0000-0000-000019000000}"/>
    <cellStyle name="20% - Accent2 4 2 7 2" xfId="13204" xr:uid="{00000000-0005-0000-0000-000019000000}"/>
    <cellStyle name="20% - Accent2 4 2 8" xfId="7481" xr:uid="{00000000-0005-0000-0000-00004A000000}"/>
    <cellStyle name="20% - Accent2 4 3" xfId="483" xr:uid="{00000000-0005-0000-0000-0000A1000000}"/>
    <cellStyle name="20% - Accent2 4 3 2" xfId="949" xr:uid="{00000000-0005-0000-0000-0000A2000000}"/>
    <cellStyle name="20% - Accent2 4 3 2 2" xfId="2376" xr:uid="{00000000-0005-0000-0000-0000A3000000}"/>
    <cellStyle name="20% - Accent2 4 3 2 2 2" xfId="5216" xr:uid="{00000000-0005-0000-0000-0000A3000000}"/>
    <cellStyle name="20% - Accent2 4 3 2 2 2 2" xfId="12373" xr:uid="{00000000-0005-0000-0000-000051000000}"/>
    <cellStyle name="20% - Accent2 4 3 2 2 3" xfId="9534" xr:uid="{00000000-0005-0000-0000-000051000000}"/>
    <cellStyle name="20% - Accent2 4 3 2 3" xfId="3797" xr:uid="{00000000-0005-0000-0000-0000A2000000}"/>
    <cellStyle name="20% - Accent2 4 3 2 3 2" xfId="10954" xr:uid="{00000000-0005-0000-0000-000051000000}"/>
    <cellStyle name="20% - Accent2 4 3 2 4" xfId="6719" xr:uid="{00000000-0005-0000-0000-000050000000}"/>
    <cellStyle name="20% - Accent2 4 3 2 4 2" xfId="13848" xr:uid="{00000000-0005-0000-0000-000050000000}"/>
    <cellStyle name="20% - Accent2 4 3 2 5" xfId="8115" xr:uid="{00000000-0005-0000-0000-000051000000}"/>
    <cellStyle name="20% - Accent2 4 3 3" xfId="1413" xr:uid="{00000000-0005-0000-0000-0000A4000000}"/>
    <cellStyle name="20% - Accent2 4 3 3 2" xfId="2840" xr:uid="{00000000-0005-0000-0000-0000A5000000}"/>
    <cellStyle name="20% - Accent2 4 3 3 2 2" xfId="5680" xr:uid="{00000000-0005-0000-0000-0000A5000000}"/>
    <cellStyle name="20% - Accent2 4 3 3 2 2 2" xfId="12837" xr:uid="{00000000-0005-0000-0000-000052000000}"/>
    <cellStyle name="20% - Accent2 4 3 3 2 3" xfId="9998" xr:uid="{00000000-0005-0000-0000-000052000000}"/>
    <cellStyle name="20% - Accent2 4 3 3 3" xfId="4261" xr:uid="{00000000-0005-0000-0000-0000A4000000}"/>
    <cellStyle name="20% - Accent2 4 3 3 3 2" xfId="11418" xr:uid="{00000000-0005-0000-0000-000052000000}"/>
    <cellStyle name="20% - Accent2 4 3 3 4" xfId="7182" xr:uid="{00000000-0005-0000-0000-000051000000}"/>
    <cellStyle name="20% - Accent2 4 3 3 4 2" xfId="14311" xr:uid="{00000000-0005-0000-0000-000051000000}"/>
    <cellStyle name="20% - Accent2 4 3 3 5" xfId="8579" xr:uid="{00000000-0005-0000-0000-000052000000}"/>
    <cellStyle name="20% - Accent2 4 3 4" xfId="1910" xr:uid="{00000000-0005-0000-0000-0000A6000000}"/>
    <cellStyle name="20% - Accent2 4 3 4 2" xfId="4750" xr:uid="{00000000-0005-0000-0000-0000A6000000}"/>
    <cellStyle name="20% - Accent2 4 3 4 2 2" xfId="11907" xr:uid="{00000000-0005-0000-0000-000050000000}"/>
    <cellStyle name="20% - Accent2 4 3 4 3" xfId="9068" xr:uid="{00000000-0005-0000-0000-000050000000}"/>
    <cellStyle name="20% - Accent2 4 3 5" xfId="3331" xr:uid="{00000000-0005-0000-0000-0000A1000000}"/>
    <cellStyle name="20% - Accent2 4 3 5 2" xfId="10488" xr:uid="{00000000-0005-0000-0000-000050000000}"/>
    <cellStyle name="20% - Accent2 4 3 6" xfId="6203" xr:uid="{00000000-0005-0000-0000-00001B000000}"/>
    <cellStyle name="20% - Accent2 4 3 6 2" xfId="13372" xr:uid="{00000000-0005-0000-0000-00001B000000}"/>
    <cellStyle name="20% - Accent2 4 3 7" xfId="7649" xr:uid="{00000000-0005-0000-0000-000050000000}"/>
    <cellStyle name="20% - Accent2 4 4" xfId="716" xr:uid="{00000000-0005-0000-0000-0000A7000000}"/>
    <cellStyle name="20% - Accent2 4 4 2" xfId="2143" xr:uid="{00000000-0005-0000-0000-0000A8000000}"/>
    <cellStyle name="20% - Accent2 4 4 2 2" xfId="4983" xr:uid="{00000000-0005-0000-0000-0000A8000000}"/>
    <cellStyle name="20% - Accent2 4 4 2 2 2" xfId="12140" xr:uid="{00000000-0005-0000-0000-000053000000}"/>
    <cellStyle name="20% - Accent2 4 4 2 3" xfId="9301" xr:uid="{00000000-0005-0000-0000-000053000000}"/>
    <cellStyle name="20% - Accent2 4 4 3" xfId="3564" xr:uid="{00000000-0005-0000-0000-0000A7000000}"/>
    <cellStyle name="20% - Accent2 4 4 3 2" xfId="10721" xr:uid="{00000000-0005-0000-0000-000053000000}"/>
    <cellStyle name="20% - Accent2 4 4 4" xfId="6486" xr:uid="{00000000-0005-0000-0000-000052000000}"/>
    <cellStyle name="20% - Accent2 4 4 4 2" xfId="13615" xr:uid="{00000000-0005-0000-0000-000052000000}"/>
    <cellStyle name="20% - Accent2 4 4 5" xfId="7882" xr:uid="{00000000-0005-0000-0000-000053000000}"/>
    <cellStyle name="20% - Accent2 4 5" xfId="1180" xr:uid="{00000000-0005-0000-0000-0000A9000000}"/>
    <cellStyle name="20% - Accent2 4 5 2" xfId="2607" xr:uid="{00000000-0005-0000-0000-0000AA000000}"/>
    <cellStyle name="20% - Accent2 4 5 2 2" xfId="5447" xr:uid="{00000000-0005-0000-0000-0000AA000000}"/>
    <cellStyle name="20% - Accent2 4 5 2 2 2" xfId="12604" xr:uid="{00000000-0005-0000-0000-000054000000}"/>
    <cellStyle name="20% - Accent2 4 5 2 3" xfId="9765" xr:uid="{00000000-0005-0000-0000-000054000000}"/>
    <cellStyle name="20% - Accent2 4 5 3" xfId="4028" xr:uid="{00000000-0005-0000-0000-0000A9000000}"/>
    <cellStyle name="20% - Accent2 4 5 3 2" xfId="11185" xr:uid="{00000000-0005-0000-0000-000054000000}"/>
    <cellStyle name="20% - Accent2 4 5 4" xfId="6949" xr:uid="{00000000-0005-0000-0000-000053000000}"/>
    <cellStyle name="20% - Accent2 4 5 4 2" xfId="14078" xr:uid="{00000000-0005-0000-0000-000053000000}"/>
    <cellStyle name="20% - Accent2 4 5 5" xfId="8346" xr:uid="{00000000-0005-0000-0000-000054000000}"/>
    <cellStyle name="20% - Accent2 4 6" xfId="1677" xr:uid="{00000000-0005-0000-0000-0000AB000000}"/>
    <cellStyle name="20% - Accent2 4 6 2" xfId="4517" xr:uid="{00000000-0005-0000-0000-0000AB000000}"/>
    <cellStyle name="20% - Accent2 4 6 2 2" xfId="11674" xr:uid="{00000000-0005-0000-0000-000049000000}"/>
    <cellStyle name="20% - Accent2 4 6 3" xfId="8835" xr:uid="{00000000-0005-0000-0000-000049000000}"/>
    <cellStyle name="20% - Accent2 4 7" xfId="3098" xr:uid="{00000000-0005-0000-0000-000094000000}"/>
    <cellStyle name="20% - Accent2 4 7 2" xfId="10255" xr:uid="{00000000-0005-0000-0000-000049000000}"/>
    <cellStyle name="20% - Accent2 4 8" xfId="5970" xr:uid="{00000000-0005-0000-0000-000018000000}"/>
    <cellStyle name="20% - Accent2 4 8 2" xfId="13139" xr:uid="{00000000-0005-0000-0000-000018000000}"/>
    <cellStyle name="20% - Accent2 4 9" xfId="7415" xr:uid="{00000000-0005-0000-0000-000049000000}"/>
    <cellStyle name="20% - Accent2 5" xfId="188" xr:uid="{00000000-0005-0000-0000-0000AC000000}"/>
    <cellStyle name="20% - Accent2 5 2" xfId="496" xr:uid="{00000000-0005-0000-0000-0000AD000000}"/>
    <cellStyle name="20% - Accent2 5 2 2" xfId="962" xr:uid="{00000000-0005-0000-0000-0000AE000000}"/>
    <cellStyle name="20% - Accent2 5 2 2 2" xfId="2389" xr:uid="{00000000-0005-0000-0000-0000AF000000}"/>
    <cellStyle name="20% - Accent2 5 2 2 2 2" xfId="5229" xr:uid="{00000000-0005-0000-0000-0000AF000000}"/>
    <cellStyle name="20% - Accent2 5 2 2 2 2 2" xfId="12386" xr:uid="{00000000-0005-0000-0000-000057000000}"/>
    <cellStyle name="20% - Accent2 5 2 2 2 3" xfId="9547" xr:uid="{00000000-0005-0000-0000-000057000000}"/>
    <cellStyle name="20% - Accent2 5 2 2 3" xfId="3810" xr:uid="{00000000-0005-0000-0000-0000AE000000}"/>
    <cellStyle name="20% - Accent2 5 2 2 3 2" xfId="10967" xr:uid="{00000000-0005-0000-0000-000057000000}"/>
    <cellStyle name="20% - Accent2 5 2 2 4" xfId="6732" xr:uid="{00000000-0005-0000-0000-000056000000}"/>
    <cellStyle name="20% - Accent2 5 2 2 4 2" xfId="13861" xr:uid="{00000000-0005-0000-0000-000056000000}"/>
    <cellStyle name="20% - Accent2 5 2 2 5" xfId="8128" xr:uid="{00000000-0005-0000-0000-000057000000}"/>
    <cellStyle name="20% - Accent2 5 2 3" xfId="1426" xr:uid="{00000000-0005-0000-0000-0000B0000000}"/>
    <cellStyle name="20% - Accent2 5 2 3 2" xfId="2853" xr:uid="{00000000-0005-0000-0000-0000B1000000}"/>
    <cellStyle name="20% - Accent2 5 2 3 2 2" xfId="5693" xr:uid="{00000000-0005-0000-0000-0000B1000000}"/>
    <cellStyle name="20% - Accent2 5 2 3 2 2 2" xfId="12850" xr:uid="{00000000-0005-0000-0000-000058000000}"/>
    <cellStyle name="20% - Accent2 5 2 3 2 3" xfId="10011" xr:uid="{00000000-0005-0000-0000-000058000000}"/>
    <cellStyle name="20% - Accent2 5 2 3 3" xfId="4274" xr:uid="{00000000-0005-0000-0000-0000B0000000}"/>
    <cellStyle name="20% - Accent2 5 2 3 3 2" xfId="11431" xr:uid="{00000000-0005-0000-0000-000058000000}"/>
    <cellStyle name="20% - Accent2 5 2 3 4" xfId="7195" xr:uid="{00000000-0005-0000-0000-000057000000}"/>
    <cellStyle name="20% - Accent2 5 2 3 4 2" xfId="14324" xr:uid="{00000000-0005-0000-0000-000057000000}"/>
    <cellStyle name="20% - Accent2 5 2 3 5" xfId="8592" xr:uid="{00000000-0005-0000-0000-000058000000}"/>
    <cellStyle name="20% - Accent2 5 2 4" xfId="1923" xr:uid="{00000000-0005-0000-0000-0000B2000000}"/>
    <cellStyle name="20% - Accent2 5 2 4 2" xfId="4763" xr:uid="{00000000-0005-0000-0000-0000B2000000}"/>
    <cellStyle name="20% - Accent2 5 2 4 2 2" xfId="11920" xr:uid="{00000000-0005-0000-0000-000056000000}"/>
    <cellStyle name="20% - Accent2 5 2 4 3" xfId="9081" xr:uid="{00000000-0005-0000-0000-000056000000}"/>
    <cellStyle name="20% - Accent2 5 2 5" xfId="3344" xr:uid="{00000000-0005-0000-0000-0000AD000000}"/>
    <cellStyle name="20% - Accent2 5 2 5 2" xfId="10501" xr:uid="{00000000-0005-0000-0000-000056000000}"/>
    <cellStyle name="20% - Accent2 5 2 6" xfId="6216" xr:uid="{00000000-0005-0000-0000-00001D000000}"/>
    <cellStyle name="20% - Accent2 5 2 6 2" xfId="13385" xr:uid="{00000000-0005-0000-0000-00001D000000}"/>
    <cellStyle name="20% - Accent2 5 2 7" xfId="7662" xr:uid="{00000000-0005-0000-0000-000056000000}"/>
    <cellStyle name="20% - Accent2 5 3" xfId="729" xr:uid="{00000000-0005-0000-0000-0000B3000000}"/>
    <cellStyle name="20% - Accent2 5 3 2" xfId="2156" xr:uid="{00000000-0005-0000-0000-0000B4000000}"/>
    <cellStyle name="20% - Accent2 5 3 2 2" xfId="4996" xr:uid="{00000000-0005-0000-0000-0000B4000000}"/>
    <cellStyle name="20% - Accent2 5 3 2 2 2" xfId="12153" xr:uid="{00000000-0005-0000-0000-000059000000}"/>
    <cellStyle name="20% - Accent2 5 3 2 3" xfId="9314" xr:uid="{00000000-0005-0000-0000-000059000000}"/>
    <cellStyle name="20% - Accent2 5 3 3" xfId="3577" xr:uid="{00000000-0005-0000-0000-0000B3000000}"/>
    <cellStyle name="20% - Accent2 5 3 3 2" xfId="10734" xr:uid="{00000000-0005-0000-0000-000059000000}"/>
    <cellStyle name="20% - Accent2 5 3 4" xfId="6499" xr:uid="{00000000-0005-0000-0000-000058000000}"/>
    <cellStyle name="20% - Accent2 5 3 4 2" xfId="13628" xr:uid="{00000000-0005-0000-0000-000058000000}"/>
    <cellStyle name="20% - Accent2 5 3 5" xfId="7895" xr:uid="{00000000-0005-0000-0000-000059000000}"/>
    <cellStyle name="20% - Accent2 5 4" xfId="1193" xr:uid="{00000000-0005-0000-0000-0000B5000000}"/>
    <cellStyle name="20% - Accent2 5 4 2" xfId="2620" xr:uid="{00000000-0005-0000-0000-0000B6000000}"/>
    <cellStyle name="20% - Accent2 5 4 2 2" xfId="5460" xr:uid="{00000000-0005-0000-0000-0000B6000000}"/>
    <cellStyle name="20% - Accent2 5 4 2 2 2" xfId="12617" xr:uid="{00000000-0005-0000-0000-00005A000000}"/>
    <cellStyle name="20% - Accent2 5 4 2 3" xfId="9778" xr:uid="{00000000-0005-0000-0000-00005A000000}"/>
    <cellStyle name="20% - Accent2 5 4 3" xfId="4041" xr:uid="{00000000-0005-0000-0000-0000B5000000}"/>
    <cellStyle name="20% - Accent2 5 4 3 2" xfId="11198" xr:uid="{00000000-0005-0000-0000-00005A000000}"/>
    <cellStyle name="20% - Accent2 5 4 4" xfId="6962" xr:uid="{00000000-0005-0000-0000-000059000000}"/>
    <cellStyle name="20% - Accent2 5 4 4 2" xfId="14091" xr:uid="{00000000-0005-0000-0000-000059000000}"/>
    <cellStyle name="20% - Accent2 5 4 5" xfId="8359" xr:uid="{00000000-0005-0000-0000-00005A000000}"/>
    <cellStyle name="20% - Accent2 5 5" xfId="1690" xr:uid="{00000000-0005-0000-0000-0000B7000000}"/>
    <cellStyle name="20% - Accent2 5 5 2" xfId="4530" xr:uid="{00000000-0005-0000-0000-0000B7000000}"/>
    <cellStyle name="20% - Accent2 5 5 2 2" xfId="11687" xr:uid="{00000000-0005-0000-0000-000055000000}"/>
    <cellStyle name="20% - Accent2 5 5 3" xfId="8848" xr:uid="{00000000-0005-0000-0000-000055000000}"/>
    <cellStyle name="20% - Accent2 5 6" xfId="3111" xr:uid="{00000000-0005-0000-0000-0000AC000000}"/>
    <cellStyle name="20% - Accent2 5 6 2" xfId="10268" xr:uid="{00000000-0005-0000-0000-000055000000}"/>
    <cellStyle name="20% - Accent2 5 7" xfId="5983" xr:uid="{00000000-0005-0000-0000-00001C000000}"/>
    <cellStyle name="20% - Accent2 5 7 2" xfId="13152" xr:uid="{00000000-0005-0000-0000-00001C000000}"/>
    <cellStyle name="20% - Accent2 5 8" xfId="7428" xr:uid="{00000000-0005-0000-0000-000055000000}"/>
    <cellStyle name="20% - Accent2 6" xfId="348" xr:uid="{00000000-0005-0000-0000-0000B8000000}"/>
    <cellStyle name="20% - Accent2 6 2" xfId="844" xr:uid="{00000000-0005-0000-0000-0000B9000000}"/>
    <cellStyle name="20% - Accent2 6 2 2" xfId="2271" xr:uid="{00000000-0005-0000-0000-0000BA000000}"/>
    <cellStyle name="20% - Accent2 6 2 2 2" xfId="5111" xr:uid="{00000000-0005-0000-0000-0000BA000000}"/>
    <cellStyle name="20% - Accent2 6 2 2 2 2" xfId="12268" xr:uid="{00000000-0005-0000-0000-00005C000000}"/>
    <cellStyle name="20% - Accent2 6 2 2 3" xfId="9429" xr:uid="{00000000-0005-0000-0000-00005C000000}"/>
    <cellStyle name="20% - Accent2 6 2 3" xfId="3692" xr:uid="{00000000-0005-0000-0000-0000B9000000}"/>
    <cellStyle name="20% - Accent2 6 2 3 2" xfId="10849" xr:uid="{00000000-0005-0000-0000-00005C000000}"/>
    <cellStyle name="20% - Accent2 6 2 4" xfId="6614" xr:uid="{00000000-0005-0000-0000-00005B000000}"/>
    <cellStyle name="20% - Accent2 6 2 4 2" xfId="13743" xr:uid="{00000000-0005-0000-0000-00005B000000}"/>
    <cellStyle name="20% - Accent2 6 2 5" xfId="8010" xr:uid="{00000000-0005-0000-0000-00005C000000}"/>
    <cellStyle name="20% - Accent2 6 3" xfId="1308" xr:uid="{00000000-0005-0000-0000-0000BB000000}"/>
    <cellStyle name="20% - Accent2 6 3 2" xfId="2735" xr:uid="{00000000-0005-0000-0000-0000BC000000}"/>
    <cellStyle name="20% - Accent2 6 3 2 2" xfId="5575" xr:uid="{00000000-0005-0000-0000-0000BC000000}"/>
    <cellStyle name="20% - Accent2 6 3 2 2 2" xfId="12732" xr:uid="{00000000-0005-0000-0000-00005D000000}"/>
    <cellStyle name="20% - Accent2 6 3 2 3" xfId="9893" xr:uid="{00000000-0005-0000-0000-00005D000000}"/>
    <cellStyle name="20% - Accent2 6 3 3" xfId="4156" xr:uid="{00000000-0005-0000-0000-0000BB000000}"/>
    <cellStyle name="20% - Accent2 6 3 3 2" xfId="11313" xr:uid="{00000000-0005-0000-0000-00005D000000}"/>
    <cellStyle name="20% - Accent2 6 3 4" xfId="7077" xr:uid="{00000000-0005-0000-0000-00005C000000}"/>
    <cellStyle name="20% - Accent2 6 3 4 2" xfId="14206" xr:uid="{00000000-0005-0000-0000-00005C000000}"/>
    <cellStyle name="20% - Accent2 6 3 5" xfId="8474" xr:uid="{00000000-0005-0000-0000-00005D000000}"/>
    <cellStyle name="20% - Accent2 6 4" xfId="1805" xr:uid="{00000000-0005-0000-0000-0000BD000000}"/>
    <cellStyle name="20% - Accent2 6 4 2" xfId="4645" xr:uid="{00000000-0005-0000-0000-0000BD000000}"/>
    <cellStyle name="20% - Accent2 6 4 2 2" xfId="11802" xr:uid="{00000000-0005-0000-0000-00005B000000}"/>
    <cellStyle name="20% - Accent2 6 4 3" xfId="8963" xr:uid="{00000000-0005-0000-0000-00005B000000}"/>
    <cellStyle name="20% - Accent2 6 5" xfId="3226" xr:uid="{00000000-0005-0000-0000-0000B8000000}"/>
    <cellStyle name="20% - Accent2 6 5 2" xfId="10383" xr:uid="{00000000-0005-0000-0000-00005B000000}"/>
    <cellStyle name="20% - Accent2 6 6" xfId="6098" xr:uid="{00000000-0005-0000-0000-00001E000000}"/>
    <cellStyle name="20% - Accent2 6 6 2" xfId="13267" xr:uid="{00000000-0005-0000-0000-00001E000000}"/>
    <cellStyle name="20% - Accent2 6 7" xfId="7544" xr:uid="{00000000-0005-0000-0000-00005B000000}"/>
    <cellStyle name="20% - Accent2 7" xfId="611" xr:uid="{00000000-0005-0000-0000-0000BE000000}"/>
    <cellStyle name="20% - Accent2 7 2" xfId="2038" xr:uid="{00000000-0005-0000-0000-0000BF000000}"/>
    <cellStyle name="20% - Accent2 7 2 2" xfId="4878" xr:uid="{00000000-0005-0000-0000-0000BF000000}"/>
    <cellStyle name="20% - Accent2 7 2 2 2" xfId="12035" xr:uid="{00000000-0005-0000-0000-00005E000000}"/>
    <cellStyle name="20% - Accent2 7 2 3" xfId="9196" xr:uid="{00000000-0005-0000-0000-00005E000000}"/>
    <cellStyle name="20% - Accent2 7 3" xfId="3459" xr:uid="{00000000-0005-0000-0000-0000BE000000}"/>
    <cellStyle name="20% - Accent2 7 3 2" xfId="10616" xr:uid="{00000000-0005-0000-0000-00005E000000}"/>
    <cellStyle name="20% - Accent2 7 4" xfId="5835" xr:uid="{00000000-0005-0000-0000-00001F000000}"/>
    <cellStyle name="20% - Accent2 7 4 2" xfId="13034" xr:uid="{00000000-0005-0000-0000-00001F000000}"/>
    <cellStyle name="20% - Accent2 7 5" xfId="7777" xr:uid="{00000000-0005-0000-0000-00005E000000}"/>
    <cellStyle name="20% - Accent2 8" xfId="1075" xr:uid="{00000000-0005-0000-0000-0000C0000000}"/>
    <cellStyle name="20% - Accent2 8 2" xfId="2502" xr:uid="{00000000-0005-0000-0000-0000C1000000}"/>
    <cellStyle name="20% - Accent2 8 2 2" xfId="5342" xr:uid="{00000000-0005-0000-0000-0000C1000000}"/>
    <cellStyle name="20% - Accent2 8 2 2 2" xfId="12499" xr:uid="{00000000-0005-0000-0000-00005F000000}"/>
    <cellStyle name="20% - Accent2 8 2 3" xfId="9660" xr:uid="{00000000-0005-0000-0000-00005F000000}"/>
    <cellStyle name="20% - Accent2 8 3" xfId="3923" xr:uid="{00000000-0005-0000-0000-0000C0000000}"/>
    <cellStyle name="20% - Accent2 8 3 2" xfId="11080" xr:uid="{00000000-0005-0000-0000-00005F000000}"/>
    <cellStyle name="20% - Accent2 8 4" xfId="6844" xr:uid="{00000000-0005-0000-0000-00005E000000}"/>
    <cellStyle name="20% - Accent2 8 4 2" xfId="13973" xr:uid="{00000000-0005-0000-0000-00005E000000}"/>
    <cellStyle name="20% - Accent2 8 5" xfId="8241" xr:uid="{00000000-0005-0000-0000-00005F000000}"/>
    <cellStyle name="20% - Accent2 9" xfId="1555" xr:uid="{00000000-0005-0000-0000-0000C2000000}"/>
    <cellStyle name="20% - Accent2 9 2" xfId="2974" xr:uid="{00000000-0005-0000-0000-0000C3000000}"/>
    <cellStyle name="20% - Accent2 9 2 2" xfId="5814" xr:uid="{00000000-0005-0000-0000-0000C3000000}"/>
    <cellStyle name="20% - Accent2 9 2 2 2" xfId="12971" xr:uid="{00000000-0005-0000-0000-000013060000}"/>
    <cellStyle name="20% - Accent2 9 2 3" xfId="10132" xr:uid="{00000000-0005-0000-0000-000013060000}"/>
    <cellStyle name="20% - Accent2 9 3" xfId="4395" xr:uid="{00000000-0005-0000-0000-0000C2000000}"/>
    <cellStyle name="20% - Accent2 9 3 2" xfId="11552" xr:uid="{00000000-0005-0000-0000-000013060000}"/>
    <cellStyle name="20% - Accent2 9 4" xfId="6352" xr:uid="{00000000-0005-0000-0000-00005F000000}"/>
    <cellStyle name="20% - Accent2 9 4 2" xfId="13504" xr:uid="{00000000-0005-0000-0000-00005F000000}"/>
    <cellStyle name="20% - Accent2 9 5" xfId="8713" xr:uid="{00000000-0005-0000-0000-000013060000}"/>
    <cellStyle name="20% - Accent3" xfId="3" builtinId="38" customBuiltin="1"/>
    <cellStyle name="20% - Accent3 10" xfId="1572" xr:uid="{00000000-0005-0000-0000-0000C5000000}"/>
    <cellStyle name="20% - Accent3 10 2" xfId="4412" xr:uid="{00000000-0005-0000-0000-0000C5000000}"/>
    <cellStyle name="20% - Accent3 10 2 2" xfId="11569" xr:uid="{00000000-0005-0000-0000-000088060000}"/>
    <cellStyle name="20% - Accent3 10 3" xfId="8730" xr:uid="{00000000-0005-0000-0000-000088060000}"/>
    <cellStyle name="20% - Accent3 11" xfId="2994" xr:uid="{00000000-0005-0000-0000-00007A0C0000}"/>
    <cellStyle name="20% - Accent3 11 2" xfId="10151" xr:uid="{00000000-0005-0000-0000-0000770C0000}"/>
    <cellStyle name="20% - Accent3 12" xfId="7311" xr:uid="{00000000-0005-0000-0000-00001B1E0000}"/>
    <cellStyle name="20% - Accent3 13" xfId="7450" xr:uid="{00000000-0005-0000-0000-0000A1030000}"/>
    <cellStyle name="20% - Accent3 2" xfId="62" xr:uid="{00000000-0005-0000-0000-0000C6000000}"/>
    <cellStyle name="20% - Accent3 2 2" xfId="263" xr:uid="{00000000-0005-0000-0000-0000C7000000}"/>
    <cellStyle name="20% - Accent3 2 2 2" xfId="544" xr:uid="{00000000-0005-0000-0000-0000C8000000}"/>
    <cellStyle name="20% - Accent3 2 2 2 2" xfId="1010" xr:uid="{00000000-0005-0000-0000-0000C9000000}"/>
    <cellStyle name="20% - Accent3 2 2 2 2 2" xfId="2437" xr:uid="{00000000-0005-0000-0000-0000CA000000}"/>
    <cellStyle name="20% - Accent3 2 2 2 2 2 2" xfId="5277" xr:uid="{00000000-0005-0000-0000-0000CA000000}"/>
    <cellStyle name="20% - Accent3 2 2 2 2 2 2 2" xfId="12434" xr:uid="{00000000-0005-0000-0000-000064000000}"/>
    <cellStyle name="20% - Accent3 2 2 2 2 2 3" xfId="9595" xr:uid="{00000000-0005-0000-0000-000064000000}"/>
    <cellStyle name="20% - Accent3 2 2 2 2 3" xfId="3858" xr:uid="{00000000-0005-0000-0000-0000C9000000}"/>
    <cellStyle name="20% - Accent3 2 2 2 2 3 2" xfId="11015" xr:uid="{00000000-0005-0000-0000-000064000000}"/>
    <cellStyle name="20% - Accent3 2 2 2 2 4" xfId="6779" xr:uid="{00000000-0005-0000-0000-000063000000}"/>
    <cellStyle name="20% - Accent3 2 2 2 2 4 2" xfId="13908" xr:uid="{00000000-0005-0000-0000-000063000000}"/>
    <cellStyle name="20% - Accent3 2 2 2 2 5" xfId="8176" xr:uid="{00000000-0005-0000-0000-000064000000}"/>
    <cellStyle name="20% - Accent3 2 2 2 3" xfId="1474" xr:uid="{00000000-0005-0000-0000-0000CB000000}"/>
    <cellStyle name="20% - Accent3 2 2 2 3 2" xfId="2901" xr:uid="{00000000-0005-0000-0000-0000CC000000}"/>
    <cellStyle name="20% - Accent3 2 2 2 3 2 2" xfId="5741" xr:uid="{00000000-0005-0000-0000-0000CC000000}"/>
    <cellStyle name="20% - Accent3 2 2 2 3 2 2 2" xfId="12898" xr:uid="{00000000-0005-0000-0000-000065000000}"/>
    <cellStyle name="20% - Accent3 2 2 2 3 2 3" xfId="10059" xr:uid="{00000000-0005-0000-0000-000065000000}"/>
    <cellStyle name="20% - Accent3 2 2 2 3 3" xfId="4322" xr:uid="{00000000-0005-0000-0000-0000CB000000}"/>
    <cellStyle name="20% - Accent3 2 2 2 3 3 2" xfId="11479" xr:uid="{00000000-0005-0000-0000-000065000000}"/>
    <cellStyle name="20% - Accent3 2 2 2 3 4" xfId="7243" xr:uid="{00000000-0005-0000-0000-000064000000}"/>
    <cellStyle name="20% - Accent3 2 2 2 3 4 2" xfId="14372" xr:uid="{00000000-0005-0000-0000-000064000000}"/>
    <cellStyle name="20% - Accent3 2 2 2 3 5" xfId="8640" xr:uid="{00000000-0005-0000-0000-000065000000}"/>
    <cellStyle name="20% - Accent3 2 2 2 4" xfId="1971" xr:uid="{00000000-0005-0000-0000-0000CD000000}"/>
    <cellStyle name="20% - Accent3 2 2 2 4 2" xfId="4811" xr:uid="{00000000-0005-0000-0000-0000CD000000}"/>
    <cellStyle name="20% - Accent3 2 2 2 4 2 2" xfId="11968" xr:uid="{00000000-0005-0000-0000-000063000000}"/>
    <cellStyle name="20% - Accent3 2 2 2 4 3" xfId="9129" xr:uid="{00000000-0005-0000-0000-000063000000}"/>
    <cellStyle name="20% - Accent3 2 2 2 5" xfId="3392" xr:uid="{00000000-0005-0000-0000-0000C8000000}"/>
    <cellStyle name="20% - Accent3 2 2 2 5 2" xfId="10549" xr:uid="{00000000-0005-0000-0000-000063000000}"/>
    <cellStyle name="20% - Accent3 2 2 2 6" xfId="6264" xr:uid="{00000000-0005-0000-0000-000022000000}"/>
    <cellStyle name="20% - Accent3 2 2 2 6 2" xfId="13433" xr:uid="{00000000-0005-0000-0000-000022000000}"/>
    <cellStyle name="20% - Accent3 2 2 2 7" xfId="7710" xr:uid="{00000000-0005-0000-0000-000063000000}"/>
    <cellStyle name="20% - Accent3 2 2 3" xfId="777" xr:uid="{00000000-0005-0000-0000-0000CE000000}"/>
    <cellStyle name="20% - Accent3 2 2 3 2" xfId="2204" xr:uid="{00000000-0005-0000-0000-0000CF000000}"/>
    <cellStyle name="20% - Accent3 2 2 3 2 2" xfId="5044" xr:uid="{00000000-0005-0000-0000-0000CF000000}"/>
    <cellStyle name="20% - Accent3 2 2 3 2 2 2" xfId="12201" xr:uid="{00000000-0005-0000-0000-000066000000}"/>
    <cellStyle name="20% - Accent3 2 2 3 2 3" xfId="9362" xr:uid="{00000000-0005-0000-0000-000066000000}"/>
    <cellStyle name="20% - Accent3 2 2 3 3" xfId="3625" xr:uid="{00000000-0005-0000-0000-0000CE000000}"/>
    <cellStyle name="20% - Accent3 2 2 3 3 2" xfId="10782" xr:uid="{00000000-0005-0000-0000-000066000000}"/>
    <cellStyle name="20% - Accent3 2 2 3 4" xfId="6547" xr:uid="{00000000-0005-0000-0000-000065000000}"/>
    <cellStyle name="20% - Accent3 2 2 3 4 2" xfId="13676" xr:uid="{00000000-0005-0000-0000-000065000000}"/>
    <cellStyle name="20% - Accent3 2 2 3 5" xfId="7943" xr:uid="{00000000-0005-0000-0000-000066000000}"/>
    <cellStyle name="20% - Accent3 2 2 4" xfId="1241" xr:uid="{00000000-0005-0000-0000-0000D0000000}"/>
    <cellStyle name="20% - Accent3 2 2 4 2" xfId="2668" xr:uid="{00000000-0005-0000-0000-0000D1000000}"/>
    <cellStyle name="20% - Accent3 2 2 4 2 2" xfId="5508" xr:uid="{00000000-0005-0000-0000-0000D1000000}"/>
    <cellStyle name="20% - Accent3 2 2 4 2 2 2" xfId="12665" xr:uid="{00000000-0005-0000-0000-000067000000}"/>
    <cellStyle name="20% - Accent3 2 2 4 2 3" xfId="9826" xr:uid="{00000000-0005-0000-0000-000067000000}"/>
    <cellStyle name="20% - Accent3 2 2 4 3" xfId="4089" xr:uid="{00000000-0005-0000-0000-0000D0000000}"/>
    <cellStyle name="20% - Accent3 2 2 4 3 2" xfId="11246" xr:uid="{00000000-0005-0000-0000-000067000000}"/>
    <cellStyle name="20% - Accent3 2 2 4 4" xfId="7010" xr:uid="{00000000-0005-0000-0000-000066000000}"/>
    <cellStyle name="20% - Accent3 2 2 4 4 2" xfId="14139" xr:uid="{00000000-0005-0000-0000-000066000000}"/>
    <cellStyle name="20% - Accent3 2 2 4 5" xfId="8407" xr:uid="{00000000-0005-0000-0000-000067000000}"/>
    <cellStyle name="20% - Accent3 2 2 5" xfId="1738" xr:uid="{00000000-0005-0000-0000-0000D2000000}"/>
    <cellStyle name="20% - Accent3 2 2 5 2" xfId="4578" xr:uid="{00000000-0005-0000-0000-0000D2000000}"/>
    <cellStyle name="20% - Accent3 2 2 5 2 2" xfId="11735" xr:uid="{00000000-0005-0000-0000-000062000000}"/>
    <cellStyle name="20% - Accent3 2 2 5 3" xfId="8896" xr:uid="{00000000-0005-0000-0000-000062000000}"/>
    <cellStyle name="20% - Accent3 2 2 6" xfId="3159" xr:uid="{00000000-0005-0000-0000-0000C7000000}"/>
    <cellStyle name="20% - Accent3 2 2 6 2" xfId="10316" xr:uid="{00000000-0005-0000-0000-000062000000}"/>
    <cellStyle name="20% - Accent3 2 2 7" xfId="6031" xr:uid="{00000000-0005-0000-0000-000021000000}"/>
    <cellStyle name="20% - Accent3 2 2 7 2" xfId="13200" xr:uid="{00000000-0005-0000-0000-000021000000}"/>
    <cellStyle name="20% - Accent3 2 2 8" xfId="7477" xr:uid="{00000000-0005-0000-0000-000062000000}"/>
    <cellStyle name="20% - Accent3 2 3" xfId="408" xr:uid="{00000000-0005-0000-0000-0000D3000000}"/>
    <cellStyle name="20% - Accent3 2 3 2" xfId="874" xr:uid="{00000000-0005-0000-0000-0000D4000000}"/>
    <cellStyle name="20% - Accent3 2 3 2 2" xfId="2301" xr:uid="{00000000-0005-0000-0000-0000D5000000}"/>
    <cellStyle name="20% - Accent3 2 3 2 2 2" xfId="5141" xr:uid="{00000000-0005-0000-0000-0000D5000000}"/>
    <cellStyle name="20% - Accent3 2 3 2 2 2 2" xfId="12298" xr:uid="{00000000-0005-0000-0000-000069000000}"/>
    <cellStyle name="20% - Accent3 2 3 2 2 3" xfId="9459" xr:uid="{00000000-0005-0000-0000-000069000000}"/>
    <cellStyle name="20% - Accent3 2 3 2 3" xfId="3722" xr:uid="{00000000-0005-0000-0000-0000D4000000}"/>
    <cellStyle name="20% - Accent3 2 3 2 3 2" xfId="10879" xr:uid="{00000000-0005-0000-0000-000069000000}"/>
    <cellStyle name="20% - Accent3 2 3 2 4" xfId="6644" xr:uid="{00000000-0005-0000-0000-000068000000}"/>
    <cellStyle name="20% - Accent3 2 3 2 4 2" xfId="13773" xr:uid="{00000000-0005-0000-0000-000068000000}"/>
    <cellStyle name="20% - Accent3 2 3 2 5" xfId="8040" xr:uid="{00000000-0005-0000-0000-000069000000}"/>
    <cellStyle name="20% - Accent3 2 3 3" xfId="1338" xr:uid="{00000000-0005-0000-0000-0000D6000000}"/>
    <cellStyle name="20% - Accent3 2 3 3 2" xfId="2765" xr:uid="{00000000-0005-0000-0000-0000D7000000}"/>
    <cellStyle name="20% - Accent3 2 3 3 2 2" xfId="5605" xr:uid="{00000000-0005-0000-0000-0000D7000000}"/>
    <cellStyle name="20% - Accent3 2 3 3 2 2 2" xfId="12762" xr:uid="{00000000-0005-0000-0000-00006A000000}"/>
    <cellStyle name="20% - Accent3 2 3 3 2 3" xfId="9923" xr:uid="{00000000-0005-0000-0000-00006A000000}"/>
    <cellStyle name="20% - Accent3 2 3 3 3" xfId="4186" xr:uid="{00000000-0005-0000-0000-0000D6000000}"/>
    <cellStyle name="20% - Accent3 2 3 3 3 2" xfId="11343" xr:uid="{00000000-0005-0000-0000-00006A000000}"/>
    <cellStyle name="20% - Accent3 2 3 3 4" xfId="7107" xr:uid="{00000000-0005-0000-0000-000069000000}"/>
    <cellStyle name="20% - Accent3 2 3 3 4 2" xfId="14236" xr:uid="{00000000-0005-0000-0000-000069000000}"/>
    <cellStyle name="20% - Accent3 2 3 3 5" xfId="8504" xr:uid="{00000000-0005-0000-0000-00006A000000}"/>
    <cellStyle name="20% - Accent3 2 3 4" xfId="1835" xr:uid="{00000000-0005-0000-0000-0000D8000000}"/>
    <cellStyle name="20% - Accent3 2 3 4 2" xfId="4675" xr:uid="{00000000-0005-0000-0000-0000D8000000}"/>
    <cellStyle name="20% - Accent3 2 3 4 2 2" xfId="11832" xr:uid="{00000000-0005-0000-0000-000068000000}"/>
    <cellStyle name="20% - Accent3 2 3 4 3" xfId="8993" xr:uid="{00000000-0005-0000-0000-000068000000}"/>
    <cellStyle name="20% - Accent3 2 3 5" xfId="3256" xr:uid="{00000000-0005-0000-0000-0000D3000000}"/>
    <cellStyle name="20% - Accent3 2 3 5 2" xfId="10413" xr:uid="{00000000-0005-0000-0000-000068000000}"/>
    <cellStyle name="20% - Accent3 2 3 6" xfId="6128" xr:uid="{00000000-0005-0000-0000-000023000000}"/>
    <cellStyle name="20% - Accent3 2 3 6 2" xfId="13297" xr:uid="{00000000-0005-0000-0000-000023000000}"/>
    <cellStyle name="20% - Accent3 2 3 7" xfId="7574" xr:uid="{00000000-0005-0000-0000-000068000000}"/>
    <cellStyle name="20% - Accent3 2 4" xfId="641" xr:uid="{00000000-0005-0000-0000-0000D9000000}"/>
    <cellStyle name="20% - Accent3 2 4 2" xfId="2068" xr:uid="{00000000-0005-0000-0000-0000DA000000}"/>
    <cellStyle name="20% - Accent3 2 4 2 2" xfId="4908" xr:uid="{00000000-0005-0000-0000-0000DA000000}"/>
    <cellStyle name="20% - Accent3 2 4 2 2 2" xfId="12065" xr:uid="{00000000-0005-0000-0000-00006B000000}"/>
    <cellStyle name="20% - Accent3 2 4 2 3" xfId="9226" xr:uid="{00000000-0005-0000-0000-00006B000000}"/>
    <cellStyle name="20% - Accent3 2 4 3" xfId="3489" xr:uid="{00000000-0005-0000-0000-0000D9000000}"/>
    <cellStyle name="20% - Accent3 2 4 3 2" xfId="10646" xr:uid="{00000000-0005-0000-0000-00006B000000}"/>
    <cellStyle name="20% - Accent3 2 4 4" xfId="6411" xr:uid="{00000000-0005-0000-0000-00006A000000}"/>
    <cellStyle name="20% - Accent3 2 4 4 2" xfId="13540" xr:uid="{00000000-0005-0000-0000-00006A000000}"/>
    <cellStyle name="20% - Accent3 2 4 5" xfId="7807" xr:uid="{00000000-0005-0000-0000-00006B000000}"/>
    <cellStyle name="20% - Accent3 2 5" xfId="1105" xr:uid="{00000000-0005-0000-0000-0000DB000000}"/>
    <cellStyle name="20% - Accent3 2 5 2" xfId="2532" xr:uid="{00000000-0005-0000-0000-0000DC000000}"/>
    <cellStyle name="20% - Accent3 2 5 2 2" xfId="5372" xr:uid="{00000000-0005-0000-0000-0000DC000000}"/>
    <cellStyle name="20% - Accent3 2 5 2 2 2" xfId="12529" xr:uid="{00000000-0005-0000-0000-00006C000000}"/>
    <cellStyle name="20% - Accent3 2 5 2 3" xfId="9690" xr:uid="{00000000-0005-0000-0000-00006C000000}"/>
    <cellStyle name="20% - Accent3 2 5 3" xfId="3953" xr:uid="{00000000-0005-0000-0000-0000DB000000}"/>
    <cellStyle name="20% - Accent3 2 5 3 2" xfId="11110" xr:uid="{00000000-0005-0000-0000-00006C000000}"/>
    <cellStyle name="20% - Accent3 2 5 4" xfId="6874" xr:uid="{00000000-0005-0000-0000-00006B000000}"/>
    <cellStyle name="20% - Accent3 2 5 4 2" xfId="14003" xr:uid="{00000000-0005-0000-0000-00006B000000}"/>
    <cellStyle name="20% - Accent3 2 5 5" xfId="8271" xr:uid="{00000000-0005-0000-0000-00006C000000}"/>
    <cellStyle name="20% - Accent3 2 6" xfId="1601" xr:uid="{00000000-0005-0000-0000-0000DD000000}"/>
    <cellStyle name="20% - Accent3 2 6 2" xfId="4441" xr:uid="{00000000-0005-0000-0000-0000DD000000}"/>
    <cellStyle name="20% - Accent3 2 6 2 2" xfId="11598" xr:uid="{00000000-0005-0000-0000-000061000000}"/>
    <cellStyle name="20% - Accent3 2 6 3" xfId="8759" xr:uid="{00000000-0005-0000-0000-000061000000}"/>
    <cellStyle name="20% - Accent3 2 7" xfId="3023" xr:uid="{00000000-0005-0000-0000-0000C6000000}"/>
    <cellStyle name="20% - Accent3 2 7 2" xfId="10180" xr:uid="{00000000-0005-0000-0000-000061000000}"/>
    <cellStyle name="20% - Accent3 2 8" xfId="5895" xr:uid="{00000000-0005-0000-0000-000020000000}"/>
    <cellStyle name="20% - Accent3 2 8 2" xfId="13064" xr:uid="{00000000-0005-0000-0000-000020000000}"/>
    <cellStyle name="20% - Accent3 2 9" xfId="7340" xr:uid="{00000000-0005-0000-0000-000061000000}"/>
    <cellStyle name="20% - Accent3 3" xfId="107" xr:uid="{00000000-0005-0000-0000-0000DE000000}"/>
    <cellStyle name="20% - Accent3 3 2" xfId="262" xr:uid="{00000000-0005-0000-0000-0000DF000000}"/>
    <cellStyle name="20% - Accent3 3 2 2" xfId="543" xr:uid="{00000000-0005-0000-0000-0000E0000000}"/>
    <cellStyle name="20% - Accent3 3 2 2 2" xfId="1009" xr:uid="{00000000-0005-0000-0000-0000E1000000}"/>
    <cellStyle name="20% - Accent3 3 2 2 2 2" xfId="2436" xr:uid="{00000000-0005-0000-0000-0000E2000000}"/>
    <cellStyle name="20% - Accent3 3 2 2 2 2 2" xfId="5276" xr:uid="{00000000-0005-0000-0000-0000E2000000}"/>
    <cellStyle name="20% - Accent3 3 2 2 2 2 2 2" xfId="12433" xr:uid="{00000000-0005-0000-0000-000070000000}"/>
    <cellStyle name="20% - Accent3 3 2 2 2 2 3" xfId="9594" xr:uid="{00000000-0005-0000-0000-000070000000}"/>
    <cellStyle name="20% - Accent3 3 2 2 2 3" xfId="3857" xr:uid="{00000000-0005-0000-0000-0000E1000000}"/>
    <cellStyle name="20% - Accent3 3 2 2 2 3 2" xfId="11014" xr:uid="{00000000-0005-0000-0000-000070000000}"/>
    <cellStyle name="20% - Accent3 3 2 2 2 4" xfId="6778" xr:uid="{00000000-0005-0000-0000-00006F000000}"/>
    <cellStyle name="20% - Accent3 3 2 2 2 4 2" xfId="13907" xr:uid="{00000000-0005-0000-0000-00006F000000}"/>
    <cellStyle name="20% - Accent3 3 2 2 2 5" xfId="8175" xr:uid="{00000000-0005-0000-0000-000070000000}"/>
    <cellStyle name="20% - Accent3 3 2 2 3" xfId="1473" xr:uid="{00000000-0005-0000-0000-0000E3000000}"/>
    <cellStyle name="20% - Accent3 3 2 2 3 2" xfId="2900" xr:uid="{00000000-0005-0000-0000-0000E4000000}"/>
    <cellStyle name="20% - Accent3 3 2 2 3 2 2" xfId="5740" xr:uid="{00000000-0005-0000-0000-0000E4000000}"/>
    <cellStyle name="20% - Accent3 3 2 2 3 2 2 2" xfId="12897" xr:uid="{00000000-0005-0000-0000-000071000000}"/>
    <cellStyle name="20% - Accent3 3 2 2 3 2 3" xfId="10058" xr:uid="{00000000-0005-0000-0000-000071000000}"/>
    <cellStyle name="20% - Accent3 3 2 2 3 3" xfId="4321" xr:uid="{00000000-0005-0000-0000-0000E3000000}"/>
    <cellStyle name="20% - Accent3 3 2 2 3 3 2" xfId="11478" xr:uid="{00000000-0005-0000-0000-000071000000}"/>
    <cellStyle name="20% - Accent3 3 2 2 3 4" xfId="7242" xr:uid="{00000000-0005-0000-0000-000070000000}"/>
    <cellStyle name="20% - Accent3 3 2 2 3 4 2" xfId="14371" xr:uid="{00000000-0005-0000-0000-000070000000}"/>
    <cellStyle name="20% - Accent3 3 2 2 3 5" xfId="8639" xr:uid="{00000000-0005-0000-0000-000071000000}"/>
    <cellStyle name="20% - Accent3 3 2 2 4" xfId="1970" xr:uid="{00000000-0005-0000-0000-0000E5000000}"/>
    <cellStyle name="20% - Accent3 3 2 2 4 2" xfId="4810" xr:uid="{00000000-0005-0000-0000-0000E5000000}"/>
    <cellStyle name="20% - Accent3 3 2 2 4 2 2" xfId="11967" xr:uid="{00000000-0005-0000-0000-00006F000000}"/>
    <cellStyle name="20% - Accent3 3 2 2 4 3" xfId="9128" xr:uid="{00000000-0005-0000-0000-00006F000000}"/>
    <cellStyle name="20% - Accent3 3 2 2 5" xfId="3391" xr:uid="{00000000-0005-0000-0000-0000E0000000}"/>
    <cellStyle name="20% - Accent3 3 2 2 5 2" xfId="10548" xr:uid="{00000000-0005-0000-0000-00006F000000}"/>
    <cellStyle name="20% - Accent3 3 2 2 6" xfId="6263" xr:uid="{00000000-0005-0000-0000-000026000000}"/>
    <cellStyle name="20% - Accent3 3 2 2 6 2" xfId="13432" xr:uid="{00000000-0005-0000-0000-000026000000}"/>
    <cellStyle name="20% - Accent3 3 2 2 7" xfId="7709" xr:uid="{00000000-0005-0000-0000-00006F000000}"/>
    <cellStyle name="20% - Accent3 3 2 3" xfId="776" xr:uid="{00000000-0005-0000-0000-0000E6000000}"/>
    <cellStyle name="20% - Accent3 3 2 3 2" xfId="2203" xr:uid="{00000000-0005-0000-0000-0000E7000000}"/>
    <cellStyle name="20% - Accent3 3 2 3 2 2" xfId="5043" xr:uid="{00000000-0005-0000-0000-0000E7000000}"/>
    <cellStyle name="20% - Accent3 3 2 3 2 2 2" xfId="12200" xr:uid="{00000000-0005-0000-0000-000072000000}"/>
    <cellStyle name="20% - Accent3 3 2 3 2 3" xfId="9361" xr:uid="{00000000-0005-0000-0000-000072000000}"/>
    <cellStyle name="20% - Accent3 3 2 3 3" xfId="3624" xr:uid="{00000000-0005-0000-0000-0000E6000000}"/>
    <cellStyle name="20% - Accent3 3 2 3 3 2" xfId="10781" xr:uid="{00000000-0005-0000-0000-000072000000}"/>
    <cellStyle name="20% - Accent3 3 2 3 4" xfId="6546" xr:uid="{00000000-0005-0000-0000-000071000000}"/>
    <cellStyle name="20% - Accent3 3 2 3 4 2" xfId="13675" xr:uid="{00000000-0005-0000-0000-000071000000}"/>
    <cellStyle name="20% - Accent3 3 2 3 5" xfId="7942" xr:uid="{00000000-0005-0000-0000-000072000000}"/>
    <cellStyle name="20% - Accent3 3 2 4" xfId="1240" xr:uid="{00000000-0005-0000-0000-0000E8000000}"/>
    <cellStyle name="20% - Accent3 3 2 4 2" xfId="2667" xr:uid="{00000000-0005-0000-0000-0000E9000000}"/>
    <cellStyle name="20% - Accent3 3 2 4 2 2" xfId="5507" xr:uid="{00000000-0005-0000-0000-0000E9000000}"/>
    <cellStyle name="20% - Accent3 3 2 4 2 2 2" xfId="12664" xr:uid="{00000000-0005-0000-0000-000073000000}"/>
    <cellStyle name="20% - Accent3 3 2 4 2 3" xfId="9825" xr:uid="{00000000-0005-0000-0000-000073000000}"/>
    <cellStyle name="20% - Accent3 3 2 4 3" xfId="4088" xr:uid="{00000000-0005-0000-0000-0000E8000000}"/>
    <cellStyle name="20% - Accent3 3 2 4 3 2" xfId="11245" xr:uid="{00000000-0005-0000-0000-000073000000}"/>
    <cellStyle name="20% - Accent3 3 2 4 4" xfId="7009" xr:uid="{00000000-0005-0000-0000-000072000000}"/>
    <cellStyle name="20% - Accent3 3 2 4 4 2" xfId="14138" xr:uid="{00000000-0005-0000-0000-000072000000}"/>
    <cellStyle name="20% - Accent3 3 2 4 5" xfId="8406" xr:uid="{00000000-0005-0000-0000-000073000000}"/>
    <cellStyle name="20% - Accent3 3 2 5" xfId="1737" xr:uid="{00000000-0005-0000-0000-0000EA000000}"/>
    <cellStyle name="20% - Accent3 3 2 5 2" xfId="4577" xr:uid="{00000000-0005-0000-0000-0000EA000000}"/>
    <cellStyle name="20% - Accent3 3 2 5 2 2" xfId="11734" xr:uid="{00000000-0005-0000-0000-00006E000000}"/>
    <cellStyle name="20% - Accent3 3 2 5 3" xfId="8895" xr:uid="{00000000-0005-0000-0000-00006E000000}"/>
    <cellStyle name="20% - Accent3 3 2 6" xfId="3158" xr:uid="{00000000-0005-0000-0000-0000DF000000}"/>
    <cellStyle name="20% - Accent3 3 2 6 2" xfId="10315" xr:uid="{00000000-0005-0000-0000-00006E000000}"/>
    <cellStyle name="20% - Accent3 3 2 7" xfId="6030" xr:uid="{00000000-0005-0000-0000-000025000000}"/>
    <cellStyle name="20% - Accent3 3 2 7 2" xfId="13199" xr:uid="{00000000-0005-0000-0000-000025000000}"/>
    <cellStyle name="20% - Accent3 3 2 8" xfId="7476" xr:uid="{00000000-0005-0000-0000-00006E000000}"/>
    <cellStyle name="20% - Accent3 3 3" xfId="443" xr:uid="{00000000-0005-0000-0000-0000EB000000}"/>
    <cellStyle name="20% - Accent3 3 3 2" xfId="909" xr:uid="{00000000-0005-0000-0000-0000EC000000}"/>
    <cellStyle name="20% - Accent3 3 3 2 2" xfId="2336" xr:uid="{00000000-0005-0000-0000-0000ED000000}"/>
    <cellStyle name="20% - Accent3 3 3 2 2 2" xfId="5176" xr:uid="{00000000-0005-0000-0000-0000ED000000}"/>
    <cellStyle name="20% - Accent3 3 3 2 2 2 2" xfId="12333" xr:uid="{00000000-0005-0000-0000-000075000000}"/>
    <cellStyle name="20% - Accent3 3 3 2 2 3" xfId="9494" xr:uid="{00000000-0005-0000-0000-000075000000}"/>
    <cellStyle name="20% - Accent3 3 3 2 3" xfId="3757" xr:uid="{00000000-0005-0000-0000-0000EC000000}"/>
    <cellStyle name="20% - Accent3 3 3 2 3 2" xfId="10914" xr:uid="{00000000-0005-0000-0000-000075000000}"/>
    <cellStyle name="20% - Accent3 3 3 2 4" xfId="6679" xr:uid="{00000000-0005-0000-0000-000074000000}"/>
    <cellStyle name="20% - Accent3 3 3 2 4 2" xfId="13808" xr:uid="{00000000-0005-0000-0000-000074000000}"/>
    <cellStyle name="20% - Accent3 3 3 2 5" xfId="8075" xr:uid="{00000000-0005-0000-0000-000075000000}"/>
    <cellStyle name="20% - Accent3 3 3 3" xfId="1373" xr:uid="{00000000-0005-0000-0000-0000EE000000}"/>
    <cellStyle name="20% - Accent3 3 3 3 2" xfId="2800" xr:uid="{00000000-0005-0000-0000-0000EF000000}"/>
    <cellStyle name="20% - Accent3 3 3 3 2 2" xfId="5640" xr:uid="{00000000-0005-0000-0000-0000EF000000}"/>
    <cellStyle name="20% - Accent3 3 3 3 2 2 2" xfId="12797" xr:uid="{00000000-0005-0000-0000-000076000000}"/>
    <cellStyle name="20% - Accent3 3 3 3 2 3" xfId="9958" xr:uid="{00000000-0005-0000-0000-000076000000}"/>
    <cellStyle name="20% - Accent3 3 3 3 3" xfId="4221" xr:uid="{00000000-0005-0000-0000-0000EE000000}"/>
    <cellStyle name="20% - Accent3 3 3 3 3 2" xfId="11378" xr:uid="{00000000-0005-0000-0000-000076000000}"/>
    <cellStyle name="20% - Accent3 3 3 3 4" xfId="7142" xr:uid="{00000000-0005-0000-0000-000075000000}"/>
    <cellStyle name="20% - Accent3 3 3 3 4 2" xfId="14271" xr:uid="{00000000-0005-0000-0000-000075000000}"/>
    <cellStyle name="20% - Accent3 3 3 3 5" xfId="8539" xr:uid="{00000000-0005-0000-0000-000076000000}"/>
    <cellStyle name="20% - Accent3 3 3 4" xfId="1870" xr:uid="{00000000-0005-0000-0000-0000F0000000}"/>
    <cellStyle name="20% - Accent3 3 3 4 2" xfId="4710" xr:uid="{00000000-0005-0000-0000-0000F0000000}"/>
    <cellStyle name="20% - Accent3 3 3 4 2 2" xfId="11867" xr:uid="{00000000-0005-0000-0000-000074000000}"/>
    <cellStyle name="20% - Accent3 3 3 4 3" xfId="9028" xr:uid="{00000000-0005-0000-0000-000074000000}"/>
    <cellStyle name="20% - Accent3 3 3 5" xfId="3291" xr:uid="{00000000-0005-0000-0000-0000EB000000}"/>
    <cellStyle name="20% - Accent3 3 3 5 2" xfId="10448" xr:uid="{00000000-0005-0000-0000-000074000000}"/>
    <cellStyle name="20% - Accent3 3 3 6" xfId="6163" xr:uid="{00000000-0005-0000-0000-000027000000}"/>
    <cellStyle name="20% - Accent3 3 3 6 2" xfId="13332" xr:uid="{00000000-0005-0000-0000-000027000000}"/>
    <cellStyle name="20% - Accent3 3 3 7" xfId="7609" xr:uid="{00000000-0005-0000-0000-000074000000}"/>
    <cellStyle name="20% - Accent3 3 4" xfId="676" xr:uid="{00000000-0005-0000-0000-0000F1000000}"/>
    <cellStyle name="20% - Accent3 3 4 2" xfId="2103" xr:uid="{00000000-0005-0000-0000-0000F2000000}"/>
    <cellStyle name="20% - Accent3 3 4 2 2" xfId="4943" xr:uid="{00000000-0005-0000-0000-0000F2000000}"/>
    <cellStyle name="20% - Accent3 3 4 2 2 2" xfId="12100" xr:uid="{00000000-0005-0000-0000-000077000000}"/>
    <cellStyle name="20% - Accent3 3 4 2 3" xfId="9261" xr:uid="{00000000-0005-0000-0000-000077000000}"/>
    <cellStyle name="20% - Accent3 3 4 3" xfId="3524" xr:uid="{00000000-0005-0000-0000-0000F1000000}"/>
    <cellStyle name="20% - Accent3 3 4 3 2" xfId="10681" xr:uid="{00000000-0005-0000-0000-000077000000}"/>
    <cellStyle name="20% - Accent3 3 4 4" xfId="6446" xr:uid="{00000000-0005-0000-0000-000076000000}"/>
    <cellStyle name="20% - Accent3 3 4 4 2" xfId="13575" xr:uid="{00000000-0005-0000-0000-000076000000}"/>
    <cellStyle name="20% - Accent3 3 4 5" xfId="7842" xr:uid="{00000000-0005-0000-0000-000077000000}"/>
    <cellStyle name="20% - Accent3 3 5" xfId="1140" xr:uid="{00000000-0005-0000-0000-0000F3000000}"/>
    <cellStyle name="20% - Accent3 3 5 2" xfId="2567" xr:uid="{00000000-0005-0000-0000-0000F4000000}"/>
    <cellStyle name="20% - Accent3 3 5 2 2" xfId="5407" xr:uid="{00000000-0005-0000-0000-0000F4000000}"/>
    <cellStyle name="20% - Accent3 3 5 2 2 2" xfId="12564" xr:uid="{00000000-0005-0000-0000-000078000000}"/>
    <cellStyle name="20% - Accent3 3 5 2 3" xfId="9725" xr:uid="{00000000-0005-0000-0000-000078000000}"/>
    <cellStyle name="20% - Accent3 3 5 3" xfId="3988" xr:uid="{00000000-0005-0000-0000-0000F3000000}"/>
    <cellStyle name="20% - Accent3 3 5 3 2" xfId="11145" xr:uid="{00000000-0005-0000-0000-000078000000}"/>
    <cellStyle name="20% - Accent3 3 5 4" xfId="6909" xr:uid="{00000000-0005-0000-0000-000077000000}"/>
    <cellStyle name="20% - Accent3 3 5 4 2" xfId="14038" xr:uid="{00000000-0005-0000-0000-000077000000}"/>
    <cellStyle name="20% - Accent3 3 5 5" xfId="8306" xr:uid="{00000000-0005-0000-0000-000078000000}"/>
    <cellStyle name="20% - Accent3 3 6" xfId="1637" xr:uid="{00000000-0005-0000-0000-0000F5000000}"/>
    <cellStyle name="20% - Accent3 3 6 2" xfId="4477" xr:uid="{00000000-0005-0000-0000-0000F5000000}"/>
    <cellStyle name="20% - Accent3 3 6 2 2" xfId="11634" xr:uid="{00000000-0005-0000-0000-00006D000000}"/>
    <cellStyle name="20% - Accent3 3 6 3" xfId="8795" xr:uid="{00000000-0005-0000-0000-00006D000000}"/>
    <cellStyle name="20% - Accent3 3 7" xfId="3058" xr:uid="{00000000-0005-0000-0000-0000DE000000}"/>
    <cellStyle name="20% - Accent3 3 7 2" xfId="10215" xr:uid="{00000000-0005-0000-0000-00006D000000}"/>
    <cellStyle name="20% - Accent3 3 8" xfId="5930" xr:uid="{00000000-0005-0000-0000-000024000000}"/>
    <cellStyle name="20% - Accent3 3 8 2" xfId="13099" xr:uid="{00000000-0005-0000-0000-000024000000}"/>
    <cellStyle name="20% - Accent3 3 9" xfId="7375" xr:uid="{00000000-0005-0000-0000-00006D000000}"/>
    <cellStyle name="20% - Accent3 4" xfId="170" xr:uid="{00000000-0005-0000-0000-0000F6000000}"/>
    <cellStyle name="20% - Accent3 4 2" xfId="264" xr:uid="{00000000-0005-0000-0000-0000F7000000}"/>
    <cellStyle name="20% - Accent3 4 2 2" xfId="545" xr:uid="{00000000-0005-0000-0000-0000F8000000}"/>
    <cellStyle name="20% - Accent3 4 2 2 2" xfId="1011" xr:uid="{00000000-0005-0000-0000-0000F9000000}"/>
    <cellStyle name="20% - Accent3 4 2 2 2 2" xfId="2438" xr:uid="{00000000-0005-0000-0000-0000FA000000}"/>
    <cellStyle name="20% - Accent3 4 2 2 2 2 2" xfId="5278" xr:uid="{00000000-0005-0000-0000-0000FA000000}"/>
    <cellStyle name="20% - Accent3 4 2 2 2 2 2 2" xfId="12435" xr:uid="{00000000-0005-0000-0000-00007C000000}"/>
    <cellStyle name="20% - Accent3 4 2 2 2 2 3" xfId="9596" xr:uid="{00000000-0005-0000-0000-00007C000000}"/>
    <cellStyle name="20% - Accent3 4 2 2 2 3" xfId="3859" xr:uid="{00000000-0005-0000-0000-0000F9000000}"/>
    <cellStyle name="20% - Accent3 4 2 2 2 3 2" xfId="11016" xr:uid="{00000000-0005-0000-0000-00007C000000}"/>
    <cellStyle name="20% - Accent3 4 2 2 2 4" xfId="6780" xr:uid="{00000000-0005-0000-0000-00007B000000}"/>
    <cellStyle name="20% - Accent3 4 2 2 2 4 2" xfId="13909" xr:uid="{00000000-0005-0000-0000-00007B000000}"/>
    <cellStyle name="20% - Accent3 4 2 2 2 5" xfId="8177" xr:uid="{00000000-0005-0000-0000-00007C000000}"/>
    <cellStyle name="20% - Accent3 4 2 2 3" xfId="1475" xr:uid="{00000000-0005-0000-0000-0000FB000000}"/>
    <cellStyle name="20% - Accent3 4 2 2 3 2" xfId="2902" xr:uid="{00000000-0005-0000-0000-0000FC000000}"/>
    <cellStyle name="20% - Accent3 4 2 2 3 2 2" xfId="5742" xr:uid="{00000000-0005-0000-0000-0000FC000000}"/>
    <cellStyle name="20% - Accent3 4 2 2 3 2 2 2" xfId="12899" xr:uid="{00000000-0005-0000-0000-00007D000000}"/>
    <cellStyle name="20% - Accent3 4 2 2 3 2 3" xfId="10060" xr:uid="{00000000-0005-0000-0000-00007D000000}"/>
    <cellStyle name="20% - Accent3 4 2 2 3 3" xfId="4323" xr:uid="{00000000-0005-0000-0000-0000FB000000}"/>
    <cellStyle name="20% - Accent3 4 2 2 3 3 2" xfId="11480" xr:uid="{00000000-0005-0000-0000-00007D000000}"/>
    <cellStyle name="20% - Accent3 4 2 2 3 4" xfId="7244" xr:uid="{00000000-0005-0000-0000-00007C000000}"/>
    <cellStyle name="20% - Accent3 4 2 2 3 4 2" xfId="14373" xr:uid="{00000000-0005-0000-0000-00007C000000}"/>
    <cellStyle name="20% - Accent3 4 2 2 3 5" xfId="8641" xr:uid="{00000000-0005-0000-0000-00007D000000}"/>
    <cellStyle name="20% - Accent3 4 2 2 4" xfId="1972" xr:uid="{00000000-0005-0000-0000-0000FD000000}"/>
    <cellStyle name="20% - Accent3 4 2 2 4 2" xfId="4812" xr:uid="{00000000-0005-0000-0000-0000FD000000}"/>
    <cellStyle name="20% - Accent3 4 2 2 4 2 2" xfId="11969" xr:uid="{00000000-0005-0000-0000-00007B000000}"/>
    <cellStyle name="20% - Accent3 4 2 2 4 3" xfId="9130" xr:uid="{00000000-0005-0000-0000-00007B000000}"/>
    <cellStyle name="20% - Accent3 4 2 2 5" xfId="3393" xr:uid="{00000000-0005-0000-0000-0000F8000000}"/>
    <cellStyle name="20% - Accent3 4 2 2 5 2" xfId="10550" xr:uid="{00000000-0005-0000-0000-00007B000000}"/>
    <cellStyle name="20% - Accent3 4 2 2 6" xfId="6265" xr:uid="{00000000-0005-0000-0000-00002A000000}"/>
    <cellStyle name="20% - Accent3 4 2 2 6 2" xfId="13434" xr:uid="{00000000-0005-0000-0000-00002A000000}"/>
    <cellStyle name="20% - Accent3 4 2 2 7" xfId="7711" xr:uid="{00000000-0005-0000-0000-00007B000000}"/>
    <cellStyle name="20% - Accent3 4 2 3" xfId="778" xr:uid="{00000000-0005-0000-0000-0000FE000000}"/>
    <cellStyle name="20% - Accent3 4 2 3 2" xfId="2205" xr:uid="{00000000-0005-0000-0000-0000FF000000}"/>
    <cellStyle name="20% - Accent3 4 2 3 2 2" xfId="5045" xr:uid="{00000000-0005-0000-0000-0000FF000000}"/>
    <cellStyle name="20% - Accent3 4 2 3 2 2 2" xfId="12202" xr:uid="{00000000-0005-0000-0000-00007E000000}"/>
    <cellStyle name="20% - Accent3 4 2 3 2 3" xfId="9363" xr:uid="{00000000-0005-0000-0000-00007E000000}"/>
    <cellStyle name="20% - Accent3 4 2 3 3" xfId="3626" xr:uid="{00000000-0005-0000-0000-0000FE000000}"/>
    <cellStyle name="20% - Accent3 4 2 3 3 2" xfId="10783" xr:uid="{00000000-0005-0000-0000-00007E000000}"/>
    <cellStyle name="20% - Accent3 4 2 3 4" xfId="6548" xr:uid="{00000000-0005-0000-0000-00007D000000}"/>
    <cellStyle name="20% - Accent3 4 2 3 4 2" xfId="13677" xr:uid="{00000000-0005-0000-0000-00007D000000}"/>
    <cellStyle name="20% - Accent3 4 2 3 5" xfId="7944" xr:uid="{00000000-0005-0000-0000-00007E000000}"/>
    <cellStyle name="20% - Accent3 4 2 4" xfId="1242" xr:uid="{00000000-0005-0000-0000-000000010000}"/>
    <cellStyle name="20% - Accent3 4 2 4 2" xfId="2669" xr:uid="{00000000-0005-0000-0000-000001010000}"/>
    <cellStyle name="20% - Accent3 4 2 4 2 2" xfId="5509" xr:uid="{00000000-0005-0000-0000-000001010000}"/>
    <cellStyle name="20% - Accent3 4 2 4 2 2 2" xfId="12666" xr:uid="{00000000-0005-0000-0000-00007F000000}"/>
    <cellStyle name="20% - Accent3 4 2 4 2 3" xfId="9827" xr:uid="{00000000-0005-0000-0000-00007F000000}"/>
    <cellStyle name="20% - Accent3 4 2 4 3" xfId="4090" xr:uid="{00000000-0005-0000-0000-000000010000}"/>
    <cellStyle name="20% - Accent3 4 2 4 3 2" xfId="11247" xr:uid="{00000000-0005-0000-0000-00007F000000}"/>
    <cellStyle name="20% - Accent3 4 2 4 4" xfId="7011" xr:uid="{00000000-0005-0000-0000-00007E000000}"/>
    <cellStyle name="20% - Accent3 4 2 4 4 2" xfId="14140" xr:uid="{00000000-0005-0000-0000-00007E000000}"/>
    <cellStyle name="20% - Accent3 4 2 4 5" xfId="8408" xr:uid="{00000000-0005-0000-0000-00007F000000}"/>
    <cellStyle name="20% - Accent3 4 2 5" xfId="1739" xr:uid="{00000000-0005-0000-0000-000002010000}"/>
    <cellStyle name="20% - Accent3 4 2 5 2" xfId="4579" xr:uid="{00000000-0005-0000-0000-000002010000}"/>
    <cellStyle name="20% - Accent3 4 2 5 2 2" xfId="11736" xr:uid="{00000000-0005-0000-0000-00007A000000}"/>
    <cellStyle name="20% - Accent3 4 2 5 3" xfId="8897" xr:uid="{00000000-0005-0000-0000-00007A000000}"/>
    <cellStyle name="20% - Accent3 4 2 6" xfId="3160" xr:uid="{00000000-0005-0000-0000-0000F7000000}"/>
    <cellStyle name="20% - Accent3 4 2 6 2" xfId="10317" xr:uid="{00000000-0005-0000-0000-00007A000000}"/>
    <cellStyle name="20% - Accent3 4 2 7" xfId="6032" xr:uid="{00000000-0005-0000-0000-000029000000}"/>
    <cellStyle name="20% - Accent3 4 2 7 2" xfId="13201" xr:uid="{00000000-0005-0000-0000-000029000000}"/>
    <cellStyle name="20% - Accent3 4 2 8" xfId="7478" xr:uid="{00000000-0005-0000-0000-00007A000000}"/>
    <cellStyle name="20% - Accent3 4 3" xfId="485" xr:uid="{00000000-0005-0000-0000-000003010000}"/>
    <cellStyle name="20% - Accent3 4 3 2" xfId="951" xr:uid="{00000000-0005-0000-0000-000004010000}"/>
    <cellStyle name="20% - Accent3 4 3 2 2" xfId="2378" xr:uid="{00000000-0005-0000-0000-000005010000}"/>
    <cellStyle name="20% - Accent3 4 3 2 2 2" xfId="5218" xr:uid="{00000000-0005-0000-0000-000005010000}"/>
    <cellStyle name="20% - Accent3 4 3 2 2 2 2" xfId="12375" xr:uid="{00000000-0005-0000-0000-000081000000}"/>
    <cellStyle name="20% - Accent3 4 3 2 2 3" xfId="9536" xr:uid="{00000000-0005-0000-0000-000081000000}"/>
    <cellStyle name="20% - Accent3 4 3 2 3" xfId="3799" xr:uid="{00000000-0005-0000-0000-000004010000}"/>
    <cellStyle name="20% - Accent3 4 3 2 3 2" xfId="10956" xr:uid="{00000000-0005-0000-0000-000081000000}"/>
    <cellStyle name="20% - Accent3 4 3 2 4" xfId="6721" xr:uid="{00000000-0005-0000-0000-000080000000}"/>
    <cellStyle name="20% - Accent3 4 3 2 4 2" xfId="13850" xr:uid="{00000000-0005-0000-0000-000080000000}"/>
    <cellStyle name="20% - Accent3 4 3 2 5" xfId="8117" xr:uid="{00000000-0005-0000-0000-000081000000}"/>
    <cellStyle name="20% - Accent3 4 3 3" xfId="1415" xr:uid="{00000000-0005-0000-0000-000006010000}"/>
    <cellStyle name="20% - Accent3 4 3 3 2" xfId="2842" xr:uid="{00000000-0005-0000-0000-000007010000}"/>
    <cellStyle name="20% - Accent3 4 3 3 2 2" xfId="5682" xr:uid="{00000000-0005-0000-0000-000007010000}"/>
    <cellStyle name="20% - Accent3 4 3 3 2 2 2" xfId="12839" xr:uid="{00000000-0005-0000-0000-000082000000}"/>
    <cellStyle name="20% - Accent3 4 3 3 2 3" xfId="10000" xr:uid="{00000000-0005-0000-0000-000082000000}"/>
    <cellStyle name="20% - Accent3 4 3 3 3" xfId="4263" xr:uid="{00000000-0005-0000-0000-000006010000}"/>
    <cellStyle name="20% - Accent3 4 3 3 3 2" xfId="11420" xr:uid="{00000000-0005-0000-0000-000082000000}"/>
    <cellStyle name="20% - Accent3 4 3 3 4" xfId="7184" xr:uid="{00000000-0005-0000-0000-000081000000}"/>
    <cellStyle name="20% - Accent3 4 3 3 4 2" xfId="14313" xr:uid="{00000000-0005-0000-0000-000081000000}"/>
    <cellStyle name="20% - Accent3 4 3 3 5" xfId="8581" xr:uid="{00000000-0005-0000-0000-000082000000}"/>
    <cellStyle name="20% - Accent3 4 3 4" xfId="1912" xr:uid="{00000000-0005-0000-0000-000008010000}"/>
    <cellStyle name="20% - Accent3 4 3 4 2" xfId="4752" xr:uid="{00000000-0005-0000-0000-000008010000}"/>
    <cellStyle name="20% - Accent3 4 3 4 2 2" xfId="11909" xr:uid="{00000000-0005-0000-0000-000080000000}"/>
    <cellStyle name="20% - Accent3 4 3 4 3" xfId="9070" xr:uid="{00000000-0005-0000-0000-000080000000}"/>
    <cellStyle name="20% - Accent3 4 3 5" xfId="3333" xr:uid="{00000000-0005-0000-0000-000003010000}"/>
    <cellStyle name="20% - Accent3 4 3 5 2" xfId="10490" xr:uid="{00000000-0005-0000-0000-000080000000}"/>
    <cellStyle name="20% - Accent3 4 3 6" xfId="6205" xr:uid="{00000000-0005-0000-0000-00002B000000}"/>
    <cellStyle name="20% - Accent3 4 3 6 2" xfId="13374" xr:uid="{00000000-0005-0000-0000-00002B000000}"/>
    <cellStyle name="20% - Accent3 4 3 7" xfId="7651" xr:uid="{00000000-0005-0000-0000-000080000000}"/>
    <cellStyle name="20% - Accent3 4 4" xfId="718" xr:uid="{00000000-0005-0000-0000-000009010000}"/>
    <cellStyle name="20% - Accent3 4 4 2" xfId="2145" xr:uid="{00000000-0005-0000-0000-00000A010000}"/>
    <cellStyle name="20% - Accent3 4 4 2 2" xfId="4985" xr:uid="{00000000-0005-0000-0000-00000A010000}"/>
    <cellStyle name="20% - Accent3 4 4 2 2 2" xfId="12142" xr:uid="{00000000-0005-0000-0000-000083000000}"/>
    <cellStyle name="20% - Accent3 4 4 2 3" xfId="9303" xr:uid="{00000000-0005-0000-0000-000083000000}"/>
    <cellStyle name="20% - Accent3 4 4 3" xfId="3566" xr:uid="{00000000-0005-0000-0000-000009010000}"/>
    <cellStyle name="20% - Accent3 4 4 3 2" xfId="10723" xr:uid="{00000000-0005-0000-0000-000083000000}"/>
    <cellStyle name="20% - Accent3 4 4 4" xfId="6488" xr:uid="{00000000-0005-0000-0000-000082000000}"/>
    <cellStyle name="20% - Accent3 4 4 4 2" xfId="13617" xr:uid="{00000000-0005-0000-0000-000082000000}"/>
    <cellStyle name="20% - Accent3 4 4 5" xfId="7884" xr:uid="{00000000-0005-0000-0000-000083000000}"/>
    <cellStyle name="20% - Accent3 4 5" xfId="1182" xr:uid="{00000000-0005-0000-0000-00000B010000}"/>
    <cellStyle name="20% - Accent3 4 5 2" xfId="2609" xr:uid="{00000000-0005-0000-0000-00000C010000}"/>
    <cellStyle name="20% - Accent3 4 5 2 2" xfId="5449" xr:uid="{00000000-0005-0000-0000-00000C010000}"/>
    <cellStyle name="20% - Accent3 4 5 2 2 2" xfId="12606" xr:uid="{00000000-0005-0000-0000-000084000000}"/>
    <cellStyle name="20% - Accent3 4 5 2 3" xfId="9767" xr:uid="{00000000-0005-0000-0000-000084000000}"/>
    <cellStyle name="20% - Accent3 4 5 3" xfId="4030" xr:uid="{00000000-0005-0000-0000-00000B010000}"/>
    <cellStyle name="20% - Accent3 4 5 3 2" xfId="11187" xr:uid="{00000000-0005-0000-0000-000084000000}"/>
    <cellStyle name="20% - Accent3 4 5 4" xfId="6951" xr:uid="{00000000-0005-0000-0000-000083000000}"/>
    <cellStyle name="20% - Accent3 4 5 4 2" xfId="14080" xr:uid="{00000000-0005-0000-0000-000083000000}"/>
    <cellStyle name="20% - Accent3 4 5 5" xfId="8348" xr:uid="{00000000-0005-0000-0000-000084000000}"/>
    <cellStyle name="20% - Accent3 4 6" xfId="1679" xr:uid="{00000000-0005-0000-0000-00000D010000}"/>
    <cellStyle name="20% - Accent3 4 6 2" xfId="4519" xr:uid="{00000000-0005-0000-0000-00000D010000}"/>
    <cellStyle name="20% - Accent3 4 6 2 2" xfId="11676" xr:uid="{00000000-0005-0000-0000-000079000000}"/>
    <cellStyle name="20% - Accent3 4 6 3" xfId="8837" xr:uid="{00000000-0005-0000-0000-000079000000}"/>
    <cellStyle name="20% - Accent3 4 7" xfId="3100" xr:uid="{00000000-0005-0000-0000-0000F6000000}"/>
    <cellStyle name="20% - Accent3 4 7 2" xfId="10257" xr:uid="{00000000-0005-0000-0000-000079000000}"/>
    <cellStyle name="20% - Accent3 4 8" xfId="5972" xr:uid="{00000000-0005-0000-0000-000028000000}"/>
    <cellStyle name="20% - Accent3 4 8 2" xfId="13141" xr:uid="{00000000-0005-0000-0000-000028000000}"/>
    <cellStyle name="20% - Accent3 4 9" xfId="7417" xr:uid="{00000000-0005-0000-0000-000079000000}"/>
    <cellStyle name="20% - Accent3 5" xfId="190" xr:uid="{00000000-0005-0000-0000-00000E010000}"/>
    <cellStyle name="20% - Accent3 5 2" xfId="498" xr:uid="{00000000-0005-0000-0000-00000F010000}"/>
    <cellStyle name="20% - Accent3 5 2 2" xfId="964" xr:uid="{00000000-0005-0000-0000-000010010000}"/>
    <cellStyle name="20% - Accent3 5 2 2 2" xfId="2391" xr:uid="{00000000-0005-0000-0000-000011010000}"/>
    <cellStyle name="20% - Accent3 5 2 2 2 2" xfId="5231" xr:uid="{00000000-0005-0000-0000-000011010000}"/>
    <cellStyle name="20% - Accent3 5 2 2 2 2 2" xfId="12388" xr:uid="{00000000-0005-0000-0000-000087000000}"/>
    <cellStyle name="20% - Accent3 5 2 2 2 3" xfId="9549" xr:uid="{00000000-0005-0000-0000-000087000000}"/>
    <cellStyle name="20% - Accent3 5 2 2 3" xfId="3812" xr:uid="{00000000-0005-0000-0000-000010010000}"/>
    <cellStyle name="20% - Accent3 5 2 2 3 2" xfId="10969" xr:uid="{00000000-0005-0000-0000-000087000000}"/>
    <cellStyle name="20% - Accent3 5 2 2 4" xfId="6734" xr:uid="{00000000-0005-0000-0000-000086000000}"/>
    <cellStyle name="20% - Accent3 5 2 2 4 2" xfId="13863" xr:uid="{00000000-0005-0000-0000-000086000000}"/>
    <cellStyle name="20% - Accent3 5 2 2 5" xfId="8130" xr:uid="{00000000-0005-0000-0000-000087000000}"/>
    <cellStyle name="20% - Accent3 5 2 3" xfId="1428" xr:uid="{00000000-0005-0000-0000-000012010000}"/>
    <cellStyle name="20% - Accent3 5 2 3 2" xfId="2855" xr:uid="{00000000-0005-0000-0000-000013010000}"/>
    <cellStyle name="20% - Accent3 5 2 3 2 2" xfId="5695" xr:uid="{00000000-0005-0000-0000-000013010000}"/>
    <cellStyle name="20% - Accent3 5 2 3 2 2 2" xfId="12852" xr:uid="{00000000-0005-0000-0000-000088000000}"/>
    <cellStyle name="20% - Accent3 5 2 3 2 3" xfId="10013" xr:uid="{00000000-0005-0000-0000-000088000000}"/>
    <cellStyle name="20% - Accent3 5 2 3 3" xfId="4276" xr:uid="{00000000-0005-0000-0000-000012010000}"/>
    <cellStyle name="20% - Accent3 5 2 3 3 2" xfId="11433" xr:uid="{00000000-0005-0000-0000-000088000000}"/>
    <cellStyle name="20% - Accent3 5 2 3 4" xfId="7197" xr:uid="{00000000-0005-0000-0000-000087000000}"/>
    <cellStyle name="20% - Accent3 5 2 3 4 2" xfId="14326" xr:uid="{00000000-0005-0000-0000-000087000000}"/>
    <cellStyle name="20% - Accent3 5 2 3 5" xfId="8594" xr:uid="{00000000-0005-0000-0000-000088000000}"/>
    <cellStyle name="20% - Accent3 5 2 4" xfId="1925" xr:uid="{00000000-0005-0000-0000-000014010000}"/>
    <cellStyle name="20% - Accent3 5 2 4 2" xfId="4765" xr:uid="{00000000-0005-0000-0000-000014010000}"/>
    <cellStyle name="20% - Accent3 5 2 4 2 2" xfId="11922" xr:uid="{00000000-0005-0000-0000-000086000000}"/>
    <cellStyle name="20% - Accent3 5 2 4 3" xfId="9083" xr:uid="{00000000-0005-0000-0000-000086000000}"/>
    <cellStyle name="20% - Accent3 5 2 5" xfId="3346" xr:uid="{00000000-0005-0000-0000-00000F010000}"/>
    <cellStyle name="20% - Accent3 5 2 5 2" xfId="10503" xr:uid="{00000000-0005-0000-0000-000086000000}"/>
    <cellStyle name="20% - Accent3 5 2 6" xfId="6218" xr:uid="{00000000-0005-0000-0000-00002D000000}"/>
    <cellStyle name="20% - Accent3 5 2 6 2" xfId="13387" xr:uid="{00000000-0005-0000-0000-00002D000000}"/>
    <cellStyle name="20% - Accent3 5 2 7" xfId="7664" xr:uid="{00000000-0005-0000-0000-000086000000}"/>
    <cellStyle name="20% - Accent3 5 3" xfId="731" xr:uid="{00000000-0005-0000-0000-000015010000}"/>
    <cellStyle name="20% - Accent3 5 3 2" xfId="2158" xr:uid="{00000000-0005-0000-0000-000016010000}"/>
    <cellStyle name="20% - Accent3 5 3 2 2" xfId="4998" xr:uid="{00000000-0005-0000-0000-000016010000}"/>
    <cellStyle name="20% - Accent3 5 3 2 2 2" xfId="12155" xr:uid="{00000000-0005-0000-0000-000089000000}"/>
    <cellStyle name="20% - Accent3 5 3 2 3" xfId="9316" xr:uid="{00000000-0005-0000-0000-000089000000}"/>
    <cellStyle name="20% - Accent3 5 3 3" xfId="3579" xr:uid="{00000000-0005-0000-0000-000015010000}"/>
    <cellStyle name="20% - Accent3 5 3 3 2" xfId="10736" xr:uid="{00000000-0005-0000-0000-000089000000}"/>
    <cellStyle name="20% - Accent3 5 3 4" xfId="6501" xr:uid="{00000000-0005-0000-0000-000088000000}"/>
    <cellStyle name="20% - Accent3 5 3 4 2" xfId="13630" xr:uid="{00000000-0005-0000-0000-000088000000}"/>
    <cellStyle name="20% - Accent3 5 3 5" xfId="7897" xr:uid="{00000000-0005-0000-0000-000089000000}"/>
    <cellStyle name="20% - Accent3 5 4" xfId="1195" xr:uid="{00000000-0005-0000-0000-000017010000}"/>
    <cellStyle name="20% - Accent3 5 4 2" xfId="2622" xr:uid="{00000000-0005-0000-0000-000018010000}"/>
    <cellStyle name="20% - Accent3 5 4 2 2" xfId="5462" xr:uid="{00000000-0005-0000-0000-000018010000}"/>
    <cellStyle name="20% - Accent3 5 4 2 2 2" xfId="12619" xr:uid="{00000000-0005-0000-0000-00008A000000}"/>
    <cellStyle name="20% - Accent3 5 4 2 3" xfId="9780" xr:uid="{00000000-0005-0000-0000-00008A000000}"/>
    <cellStyle name="20% - Accent3 5 4 3" xfId="4043" xr:uid="{00000000-0005-0000-0000-000017010000}"/>
    <cellStyle name="20% - Accent3 5 4 3 2" xfId="11200" xr:uid="{00000000-0005-0000-0000-00008A000000}"/>
    <cellStyle name="20% - Accent3 5 4 4" xfId="6964" xr:uid="{00000000-0005-0000-0000-000089000000}"/>
    <cellStyle name="20% - Accent3 5 4 4 2" xfId="14093" xr:uid="{00000000-0005-0000-0000-000089000000}"/>
    <cellStyle name="20% - Accent3 5 4 5" xfId="8361" xr:uid="{00000000-0005-0000-0000-00008A000000}"/>
    <cellStyle name="20% - Accent3 5 5" xfId="1692" xr:uid="{00000000-0005-0000-0000-000019010000}"/>
    <cellStyle name="20% - Accent3 5 5 2" xfId="4532" xr:uid="{00000000-0005-0000-0000-000019010000}"/>
    <cellStyle name="20% - Accent3 5 5 2 2" xfId="11689" xr:uid="{00000000-0005-0000-0000-000085000000}"/>
    <cellStyle name="20% - Accent3 5 5 3" xfId="8850" xr:uid="{00000000-0005-0000-0000-000085000000}"/>
    <cellStyle name="20% - Accent3 5 6" xfId="3113" xr:uid="{00000000-0005-0000-0000-00000E010000}"/>
    <cellStyle name="20% - Accent3 5 6 2" xfId="10270" xr:uid="{00000000-0005-0000-0000-000085000000}"/>
    <cellStyle name="20% - Accent3 5 7" xfId="5985" xr:uid="{00000000-0005-0000-0000-00002C000000}"/>
    <cellStyle name="20% - Accent3 5 7 2" xfId="13154" xr:uid="{00000000-0005-0000-0000-00002C000000}"/>
    <cellStyle name="20% - Accent3 5 8" xfId="7430" xr:uid="{00000000-0005-0000-0000-000085000000}"/>
    <cellStyle name="20% - Accent3 6" xfId="349" xr:uid="{00000000-0005-0000-0000-00001A010000}"/>
    <cellStyle name="20% - Accent3 6 2" xfId="845" xr:uid="{00000000-0005-0000-0000-00001B010000}"/>
    <cellStyle name="20% - Accent3 6 2 2" xfId="2272" xr:uid="{00000000-0005-0000-0000-00001C010000}"/>
    <cellStyle name="20% - Accent3 6 2 2 2" xfId="5112" xr:uid="{00000000-0005-0000-0000-00001C010000}"/>
    <cellStyle name="20% - Accent3 6 2 2 2 2" xfId="12269" xr:uid="{00000000-0005-0000-0000-00008C000000}"/>
    <cellStyle name="20% - Accent3 6 2 2 3" xfId="9430" xr:uid="{00000000-0005-0000-0000-00008C000000}"/>
    <cellStyle name="20% - Accent3 6 2 3" xfId="3693" xr:uid="{00000000-0005-0000-0000-00001B010000}"/>
    <cellStyle name="20% - Accent3 6 2 3 2" xfId="10850" xr:uid="{00000000-0005-0000-0000-00008C000000}"/>
    <cellStyle name="20% - Accent3 6 2 4" xfId="6615" xr:uid="{00000000-0005-0000-0000-00008B000000}"/>
    <cellStyle name="20% - Accent3 6 2 4 2" xfId="13744" xr:uid="{00000000-0005-0000-0000-00008B000000}"/>
    <cellStyle name="20% - Accent3 6 2 5" xfId="8011" xr:uid="{00000000-0005-0000-0000-00008C000000}"/>
    <cellStyle name="20% - Accent3 6 3" xfId="1309" xr:uid="{00000000-0005-0000-0000-00001D010000}"/>
    <cellStyle name="20% - Accent3 6 3 2" xfId="2736" xr:uid="{00000000-0005-0000-0000-00001E010000}"/>
    <cellStyle name="20% - Accent3 6 3 2 2" xfId="5576" xr:uid="{00000000-0005-0000-0000-00001E010000}"/>
    <cellStyle name="20% - Accent3 6 3 2 2 2" xfId="12733" xr:uid="{00000000-0005-0000-0000-00008D000000}"/>
    <cellStyle name="20% - Accent3 6 3 2 3" xfId="9894" xr:uid="{00000000-0005-0000-0000-00008D000000}"/>
    <cellStyle name="20% - Accent3 6 3 3" xfId="4157" xr:uid="{00000000-0005-0000-0000-00001D010000}"/>
    <cellStyle name="20% - Accent3 6 3 3 2" xfId="11314" xr:uid="{00000000-0005-0000-0000-00008D000000}"/>
    <cellStyle name="20% - Accent3 6 3 4" xfId="7078" xr:uid="{00000000-0005-0000-0000-00008C000000}"/>
    <cellStyle name="20% - Accent3 6 3 4 2" xfId="14207" xr:uid="{00000000-0005-0000-0000-00008C000000}"/>
    <cellStyle name="20% - Accent3 6 3 5" xfId="8475" xr:uid="{00000000-0005-0000-0000-00008D000000}"/>
    <cellStyle name="20% - Accent3 6 4" xfId="1806" xr:uid="{00000000-0005-0000-0000-00001F010000}"/>
    <cellStyle name="20% - Accent3 6 4 2" xfId="4646" xr:uid="{00000000-0005-0000-0000-00001F010000}"/>
    <cellStyle name="20% - Accent3 6 4 2 2" xfId="11803" xr:uid="{00000000-0005-0000-0000-00008B000000}"/>
    <cellStyle name="20% - Accent3 6 4 3" xfId="8964" xr:uid="{00000000-0005-0000-0000-00008B000000}"/>
    <cellStyle name="20% - Accent3 6 5" xfId="3227" xr:uid="{00000000-0005-0000-0000-00001A010000}"/>
    <cellStyle name="20% - Accent3 6 5 2" xfId="10384" xr:uid="{00000000-0005-0000-0000-00008B000000}"/>
    <cellStyle name="20% - Accent3 6 6" xfId="6099" xr:uid="{00000000-0005-0000-0000-00002E000000}"/>
    <cellStyle name="20% - Accent3 6 6 2" xfId="13268" xr:uid="{00000000-0005-0000-0000-00002E000000}"/>
    <cellStyle name="20% - Accent3 6 7" xfId="7545" xr:uid="{00000000-0005-0000-0000-00008B000000}"/>
    <cellStyle name="20% - Accent3 7" xfId="612" xr:uid="{00000000-0005-0000-0000-000020010000}"/>
    <cellStyle name="20% - Accent3 7 2" xfId="2039" xr:uid="{00000000-0005-0000-0000-000021010000}"/>
    <cellStyle name="20% - Accent3 7 2 2" xfId="4879" xr:uid="{00000000-0005-0000-0000-000021010000}"/>
    <cellStyle name="20% - Accent3 7 2 2 2" xfId="12036" xr:uid="{00000000-0005-0000-0000-00008E000000}"/>
    <cellStyle name="20% - Accent3 7 2 3" xfId="9197" xr:uid="{00000000-0005-0000-0000-00008E000000}"/>
    <cellStyle name="20% - Accent3 7 3" xfId="3460" xr:uid="{00000000-0005-0000-0000-000020010000}"/>
    <cellStyle name="20% - Accent3 7 3 2" xfId="10617" xr:uid="{00000000-0005-0000-0000-00008E000000}"/>
    <cellStyle name="20% - Accent3 7 4" xfId="5836" xr:uid="{00000000-0005-0000-0000-00002F000000}"/>
    <cellStyle name="20% - Accent3 7 4 2" xfId="13035" xr:uid="{00000000-0005-0000-0000-00002F000000}"/>
    <cellStyle name="20% - Accent3 7 5" xfId="7778" xr:uid="{00000000-0005-0000-0000-00008E000000}"/>
    <cellStyle name="20% - Accent3 8" xfId="1076" xr:uid="{00000000-0005-0000-0000-000022010000}"/>
    <cellStyle name="20% - Accent3 8 2" xfId="2503" xr:uid="{00000000-0005-0000-0000-000023010000}"/>
    <cellStyle name="20% - Accent3 8 2 2" xfId="5343" xr:uid="{00000000-0005-0000-0000-000023010000}"/>
    <cellStyle name="20% - Accent3 8 2 2 2" xfId="12500" xr:uid="{00000000-0005-0000-0000-00008F000000}"/>
    <cellStyle name="20% - Accent3 8 2 3" xfId="9661" xr:uid="{00000000-0005-0000-0000-00008F000000}"/>
    <cellStyle name="20% - Accent3 8 3" xfId="3924" xr:uid="{00000000-0005-0000-0000-000022010000}"/>
    <cellStyle name="20% - Accent3 8 3 2" xfId="11081" xr:uid="{00000000-0005-0000-0000-00008F000000}"/>
    <cellStyle name="20% - Accent3 8 4" xfId="6845" xr:uid="{00000000-0005-0000-0000-00008E000000}"/>
    <cellStyle name="20% - Accent3 8 4 2" xfId="13974" xr:uid="{00000000-0005-0000-0000-00008E000000}"/>
    <cellStyle name="20% - Accent3 8 5" xfId="8242" xr:uid="{00000000-0005-0000-0000-00008F000000}"/>
    <cellStyle name="20% - Accent3 9" xfId="1558" xr:uid="{00000000-0005-0000-0000-000024010000}"/>
    <cellStyle name="20% - Accent3 9 2" xfId="2977" xr:uid="{00000000-0005-0000-0000-000025010000}"/>
    <cellStyle name="20% - Accent3 9 2 2" xfId="5817" xr:uid="{00000000-0005-0000-0000-000025010000}"/>
    <cellStyle name="20% - Accent3 9 2 2 2" xfId="12974" xr:uid="{00000000-0005-0000-0000-000014060000}"/>
    <cellStyle name="20% - Accent3 9 2 3" xfId="10135" xr:uid="{00000000-0005-0000-0000-000014060000}"/>
    <cellStyle name="20% - Accent3 9 3" xfId="4398" xr:uid="{00000000-0005-0000-0000-000024010000}"/>
    <cellStyle name="20% - Accent3 9 3 2" xfId="11555" xr:uid="{00000000-0005-0000-0000-000014060000}"/>
    <cellStyle name="20% - Accent3 9 4" xfId="6353" xr:uid="{00000000-0005-0000-0000-00008F000000}"/>
    <cellStyle name="20% - Accent3 9 4 2" xfId="13505" xr:uid="{00000000-0005-0000-0000-00008F000000}"/>
    <cellStyle name="20% - Accent3 9 5" xfId="8716" xr:uid="{00000000-0005-0000-0000-000014060000}"/>
    <cellStyle name="20% - Accent4" xfId="4" builtinId="42" customBuiltin="1"/>
    <cellStyle name="20% - Accent4 10" xfId="1573" xr:uid="{00000000-0005-0000-0000-000027010000}"/>
    <cellStyle name="20% - Accent4 10 2" xfId="4413" xr:uid="{00000000-0005-0000-0000-000027010000}"/>
    <cellStyle name="20% - Accent4 10 2 2" xfId="11570" xr:uid="{00000000-0005-0000-0000-0000B9060000}"/>
    <cellStyle name="20% - Accent4 10 3" xfId="8731" xr:uid="{00000000-0005-0000-0000-0000B9060000}"/>
    <cellStyle name="20% - Accent4 11" xfId="2995" xr:uid="{00000000-0005-0000-0000-0000DC0C0000}"/>
    <cellStyle name="20% - Accent4 11 2" xfId="10152" xr:uid="{00000000-0005-0000-0000-0000D90C0000}"/>
    <cellStyle name="20% - Accent4 12" xfId="7312" xr:uid="{00000000-0005-0000-0000-0000DF1E0000}"/>
    <cellStyle name="20% - Accent4 13" xfId="13006" xr:uid="{00000000-0005-0000-0000-000059050000}"/>
    <cellStyle name="20% - Accent4 2" xfId="63" xr:uid="{00000000-0005-0000-0000-000028010000}"/>
    <cellStyle name="20% - Accent4 2 2" xfId="260" xr:uid="{00000000-0005-0000-0000-000029010000}"/>
    <cellStyle name="20% - Accent4 2 2 2" xfId="541" xr:uid="{00000000-0005-0000-0000-00002A010000}"/>
    <cellStyle name="20% - Accent4 2 2 2 2" xfId="1007" xr:uid="{00000000-0005-0000-0000-00002B010000}"/>
    <cellStyle name="20% - Accent4 2 2 2 2 2" xfId="2434" xr:uid="{00000000-0005-0000-0000-00002C010000}"/>
    <cellStyle name="20% - Accent4 2 2 2 2 2 2" xfId="5274" xr:uid="{00000000-0005-0000-0000-00002C010000}"/>
    <cellStyle name="20% - Accent4 2 2 2 2 2 2 2" xfId="12431" xr:uid="{00000000-0005-0000-0000-000094000000}"/>
    <cellStyle name="20% - Accent4 2 2 2 2 2 3" xfId="9592" xr:uid="{00000000-0005-0000-0000-000094000000}"/>
    <cellStyle name="20% - Accent4 2 2 2 2 3" xfId="3855" xr:uid="{00000000-0005-0000-0000-00002B010000}"/>
    <cellStyle name="20% - Accent4 2 2 2 2 3 2" xfId="11012" xr:uid="{00000000-0005-0000-0000-000094000000}"/>
    <cellStyle name="20% - Accent4 2 2 2 2 4" xfId="6776" xr:uid="{00000000-0005-0000-0000-000093000000}"/>
    <cellStyle name="20% - Accent4 2 2 2 2 4 2" xfId="13905" xr:uid="{00000000-0005-0000-0000-000093000000}"/>
    <cellStyle name="20% - Accent4 2 2 2 2 5" xfId="8173" xr:uid="{00000000-0005-0000-0000-000094000000}"/>
    <cellStyle name="20% - Accent4 2 2 2 3" xfId="1471" xr:uid="{00000000-0005-0000-0000-00002D010000}"/>
    <cellStyle name="20% - Accent4 2 2 2 3 2" xfId="2898" xr:uid="{00000000-0005-0000-0000-00002E010000}"/>
    <cellStyle name="20% - Accent4 2 2 2 3 2 2" xfId="5738" xr:uid="{00000000-0005-0000-0000-00002E010000}"/>
    <cellStyle name="20% - Accent4 2 2 2 3 2 2 2" xfId="12895" xr:uid="{00000000-0005-0000-0000-000095000000}"/>
    <cellStyle name="20% - Accent4 2 2 2 3 2 3" xfId="10056" xr:uid="{00000000-0005-0000-0000-000095000000}"/>
    <cellStyle name="20% - Accent4 2 2 2 3 3" xfId="4319" xr:uid="{00000000-0005-0000-0000-00002D010000}"/>
    <cellStyle name="20% - Accent4 2 2 2 3 3 2" xfId="11476" xr:uid="{00000000-0005-0000-0000-000095000000}"/>
    <cellStyle name="20% - Accent4 2 2 2 3 4" xfId="7240" xr:uid="{00000000-0005-0000-0000-000094000000}"/>
    <cellStyle name="20% - Accent4 2 2 2 3 4 2" xfId="14369" xr:uid="{00000000-0005-0000-0000-000094000000}"/>
    <cellStyle name="20% - Accent4 2 2 2 3 5" xfId="8637" xr:uid="{00000000-0005-0000-0000-000095000000}"/>
    <cellStyle name="20% - Accent4 2 2 2 4" xfId="1968" xr:uid="{00000000-0005-0000-0000-00002F010000}"/>
    <cellStyle name="20% - Accent4 2 2 2 4 2" xfId="4808" xr:uid="{00000000-0005-0000-0000-00002F010000}"/>
    <cellStyle name="20% - Accent4 2 2 2 4 2 2" xfId="11965" xr:uid="{00000000-0005-0000-0000-000093000000}"/>
    <cellStyle name="20% - Accent4 2 2 2 4 3" xfId="9126" xr:uid="{00000000-0005-0000-0000-000093000000}"/>
    <cellStyle name="20% - Accent4 2 2 2 5" xfId="3389" xr:uid="{00000000-0005-0000-0000-00002A010000}"/>
    <cellStyle name="20% - Accent4 2 2 2 5 2" xfId="10546" xr:uid="{00000000-0005-0000-0000-000093000000}"/>
    <cellStyle name="20% - Accent4 2 2 2 6" xfId="6261" xr:uid="{00000000-0005-0000-0000-000032000000}"/>
    <cellStyle name="20% - Accent4 2 2 2 6 2" xfId="13430" xr:uid="{00000000-0005-0000-0000-000032000000}"/>
    <cellStyle name="20% - Accent4 2 2 2 7" xfId="7707" xr:uid="{00000000-0005-0000-0000-000093000000}"/>
    <cellStyle name="20% - Accent4 2 2 3" xfId="774" xr:uid="{00000000-0005-0000-0000-000030010000}"/>
    <cellStyle name="20% - Accent4 2 2 3 2" xfId="2201" xr:uid="{00000000-0005-0000-0000-000031010000}"/>
    <cellStyle name="20% - Accent4 2 2 3 2 2" xfId="5041" xr:uid="{00000000-0005-0000-0000-000031010000}"/>
    <cellStyle name="20% - Accent4 2 2 3 2 2 2" xfId="12198" xr:uid="{00000000-0005-0000-0000-000096000000}"/>
    <cellStyle name="20% - Accent4 2 2 3 2 3" xfId="9359" xr:uid="{00000000-0005-0000-0000-000096000000}"/>
    <cellStyle name="20% - Accent4 2 2 3 3" xfId="3622" xr:uid="{00000000-0005-0000-0000-000030010000}"/>
    <cellStyle name="20% - Accent4 2 2 3 3 2" xfId="10779" xr:uid="{00000000-0005-0000-0000-000096000000}"/>
    <cellStyle name="20% - Accent4 2 2 3 4" xfId="6544" xr:uid="{00000000-0005-0000-0000-000095000000}"/>
    <cellStyle name="20% - Accent4 2 2 3 4 2" xfId="13673" xr:uid="{00000000-0005-0000-0000-000095000000}"/>
    <cellStyle name="20% - Accent4 2 2 3 5" xfId="7940" xr:uid="{00000000-0005-0000-0000-000096000000}"/>
    <cellStyle name="20% - Accent4 2 2 4" xfId="1238" xr:uid="{00000000-0005-0000-0000-000032010000}"/>
    <cellStyle name="20% - Accent4 2 2 4 2" xfId="2665" xr:uid="{00000000-0005-0000-0000-000033010000}"/>
    <cellStyle name="20% - Accent4 2 2 4 2 2" xfId="5505" xr:uid="{00000000-0005-0000-0000-000033010000}"/>
    <cellStyle name="20% - Accent4 2 2 4 2 2 2" xfId="12662" xr:uid="{00000000-0005-0000-0000-000097000000}"/>
    <cellStyle name="20% - Accent4 2 2 4 2 3" xfId="9823" xr:uid="{00000000-0005-0000-0000-000097000000}"/>
    <cellStyle name="20% - Accent4 2 2 4 3" xfId="4086" xr:uid="{00000000-0005-0000-0000-000032010000}"/>
    <cellStyle name="20% - Accent4 2 2 4 3 2" xfId="11243" xr:uid="{00000000-0005-0000-0000-000097000000}"/>
    <cellStyle name="20% - Accent4 2 2 4 4" xfId="7007" xr:uid="{00000000-0005-0000-0000-000096000000}"/>
    <cellStyle name="20% - Accent4 2 2 4 4 2" xfId="14136" xr:uid="{00000000-0005-0000-0000-000096000000}"/>
    <cellStyle name="20% - Accent4 2 2 4 5" xfId="8404" xr:uid="{00000000-0005-0000-0000-000097000000}"/>
    <cellStyle name="20% - Accent4 2 2 5" xfId="1735" xr:uid="{00000000-0005-0000-0000-000034010000}"/>
    <cellStyle name="20% - Accent4 2 2 5 2" xfId="4575" xr:uid="{00000000-0005-0000-0000-000034010000}"/>
    <cellStyle name="20% - Accent4 2 2 5 2 2" xfId="11732" xr:uid="{00000000-0005-0000-0000-000092000000}"/>
    <cellStyle name="20% - Accent4 2 2 5 3" xfId="8893" xr:uid="{00000000-0005-0000-0000-000092000000}"/>
    <cellStyle name="20% - Accent4 2 2 6" xfId="3156" xr:uid="{00000000-0005-0000-0000-000029010000}"/>
    <cellStyle name="20% - Accent4 2 2 6 2" xfId="10313" xr:uid="{00000000-0005-0000-0000-000092000000}"/>
    <cellStyle name="20% - Accent4 2 2 7" xfId="6028" xr:uid="{00000000-0005-0000-0000-000031000000}"/>
    <cellStyle name="20% - Accent4 2 2 7 2" xfId="13197" xr:uid="{00000000-0005-0000-0000-000031000000}"/>
    <cellStyle name="20% - Accent4 2 2 8" xfId="7474" xr:uid="{00000000-0005-0000-0000-000092000000}"/>
    <cellStyle name="20% - Accent4 2 3" xfId="409" xr:uid="{00000000-0005-0000-0000-000035010000}"/>
    <cellStyle name="20% - Accent4 2 3 2" xfId="875" xr:uid="{00000000-0005-0000-0000-000036010000}"/>
    <cellStyle name="20% - Accent4 2 3 2 2" xfId="2302" xr:uid="{00000000-0005-0000-0000-000037010000}"/>
    <cellStyle name="20% - Accent4 2 3 2 2 2" xfId="5142" xr:uid="{00000000-0005-0000-0000-000037010000}"/>
    <cellStyle name="20% - Accent4 2 3 2 2 2 2" xfId="12299" xr:uid="{00000000-0005-0000-0000-000099000000}"/>
    <cellStyle name="20% - Accent4 2 3 2 2 3" xfId="9460" xr:uid="{00000000-0005-0000-0000-000099000000}"/>
    <cellStyle name="20% - Accent4 2 3 2 3" xfId="3723" xr:uid="{00000000-0005-0000-0000-000036010000}"/>
    <cellStyle name="20% - Accent4 2 3 2 3 2" xfId="10880" xr:uid="{00000000-0005-0000-0000-000099000000}"/>
    <cellStyle name="20% - Accent4 2 3 2 4" xfId="6645" xr:uid="{00000000-0005-0000-0000-000098000000}"/>
    <cellStyle name="20% - Accent4 2 3 2 4 2" xfId="13774" xr:uid="{00000000-0005-0000-0000-000098000000}"/>
    <cellStyle name="20% - Accent4 2 3 2 5" xfId="8041" xr:uid="{00000000-0005-0000-0000-000099000000}"/>
    <cellStyle name="20% - Accent4 2 3 3" xfId="1339" xr:uid="{00000000-0005-0000-0000-000038010000}"/>
    <cellStyle name="20% - Accent4 2 3 3 2" xfId="2766" xr:uid="{00000000-0005-0000-0000-000039010000}"/>
    <cellStyle name="20% - Accent4 2 3 3 2 2" xfId="5606" xr:uid="{00000000-0005-0000-0000-000039010000}"/>
    <cellStyle name="20% - Accent4 2 3 3 2 2 2" xfId="12763" xr:uid="{00000000-0005-0000-0000-00009A000000}"/>
    <cellStyle name="20% - Accent4 2 3 3 2 3" xfId="9924" xr:uid="{00000000-0005-0000-0000-00009A000000}"/>
    <cellStyle name="20% - Accent4 2 3 3 3" xfId="4187" xr:uid="{00000000-0005-0000-0000-000038010000}"/>
    <cellStyle name="20% - Accent4 2 3 3 3 2" xfId="11344" xr:uid="{00000000-0005-0000-0000-00009A000000}"/>
    <cellStyle name="20% - Accent4 2 3 3 4" xfId="7108" xr:uid="{00000000-0005-0000-0000-000099000000}"/>
    <cellStyle name="20% - Accent4 2 3 3 4 2" xfId="14237" xr:uid="{00000000-0005-0000-0000-000099000000}"/>
    <cellStyle name="20% - Accent4 2 3 3 5" xfId="8505" xr:uid="{00000000-0005-0000-0000-00009A000000}"/>
    <cellStyle name="20% - Accent4 2 3 4" xfId="1836" xr:uid="{00000000-0005-0000-0000-00003A010000}"/>
    <cellStyle name="20% - Accent4 2 3 4 2" xfId="4676" xr:uid="{00000000-0005-0000-0000-00003A010000}"/>
    <cellStyle name="20% - Accent4 2 3 4 2 2" xfId="11833" xr:uid="{00000000-0005-0000-0000-000098000000}"/>
    <cellStyle name="20% - Accent4 2 3 4 3" xfId="8994" xr:uid="{00000000-0005-0000-0000-000098000000}"/>
    <cellStyle name="20% - Accent4 2 3 5" xfId="3257" xr:uid="{00000000-0005-0000-0000-000035010000}"/>
    <cellStyle name="20% - Accent4 2 3 5 2" xfId="10414" xr:uid="{00000000-0005-0000-0000-000098000000}"/>
    <cellStyle name="20% - Accent4 2 3 6" xfId="6129" xr:uid="{00000000-0005-0000-0000-000033000000}"/>
    <cellStyle name="20% - Accent4 2 3 6 2" xfId="13298" xr:uid="{00000000-0005-0000-0000-000033000000}"/>
    <cellStyle name="20% - Accent4 2 3 7" xfId="7575" xr:uid="{00000000-0005-0000-0000-000098000000}"/>
    <cellStyle name="20% - Accent4 2 4" xfId="642" xr:uid="{00000000-0005-0000-0000-00003B010000}"/>
    <cellStyle name="20% - Accent4 2 4 2" xfId="2069" xr:uid="{00000000-0005-0000-0000-00003C010000}"/>
    <cellStyle name="20% - Accent4 2 4 2 2" xfId="4909" xr:uid="{00000000-0005-0000-0000-00003C010000}"/>
    <cellStyle name="20% - Accent4 2 4 2 2 2" xfId="12066" xr:uid="{00000000-0005-0000-0000-00009B000000}"/>
    <cellStyle name="20% - Accent4 2 4 2 3" xfId="9227" xr:uid="{00000000-0005-0000-0000-00009B000000}"/>
    <cellStyle name="20% - Accent4 2 4 3" xfId="3490" xr:uid="{00000000-0005-0000-0000-00003B010000}"/>
    <cellStyle name="20% - Accent4 2 4 3 2" xfId="10647" xr:uid="{00000000-0005-0000-0000-00009B000000}"/>
    <cellStyle name="20% - Accent4 2 4 4" xfId="6412" xr:uid="{00000000-0005-0000-0000-00009A000000}"/>
    <cellStyle name="20% - Accent4 2 4 4 2" xfId="13541" xr:uid="{00000000-0005-0000-0000-00009A000000}"/>
    <cellStyle name="20% - Accent4 2 4 5" xfId="7808" xr:uid="{00000000-0005-0000-0000-00009B000000}"/>
    <cellStyle name="20% - Accent4 2 5" xfId="1106" xr:uid="{00000000-0005-0000-0000-00003D010000}"/>
    <cellStyle name="20% - Accent4 2 5 2" xfId="2533" xr:uid="{00000000-0005-0000-0000-00003E010000}"/>
    <cellStyle name="20% - Accent4 2 5 2 2" xfId="5373" xr:uid="{00000000-0005-0000-0000-00003E010000}"/>
    <cellStyle name="20% - Accent4 2 5 2 2 2" xfId="12530" xr:uid="{00000000-0005-0000-0000-00009C000000}"/>
    <cellStyle name="20% - Accent4 2 5 2 3" xfId="9691" xr:uid="{00000000-0005-0000-0000-00009C000000}"/>
    <cellStyle name="20% - Accent4 2 5 3" xfId="3954" xr:uid="{00000000-0005-0000-0000-00003D010000}"/>
    <cellStyle name="20% - Accent4 2 5 3 2" xfId="11111" xr:uid="{00000000-0005-0000-0000-00009C000000}"/>
    <cellStyle name="20% - Accent4 2 5 4" xfId="6875" xr:uid="{00000000-0005-0000-0000-00009B000000}"/>
    <cellStyle name="20% - Accent4 2 5 4 2" xfId="14004" xr:uid="{00000000-0005-0000-0000-00009B000000}"/>
    <cellStyle name="20% - Accent4 2 5 5" xfId="8272" xr:uid="{00000000-0005-0000-0000-00009C000000}"/>
    <cellStyle name="20% - Accent4 2 6" xfId="1602" xr:uid="{00000000-0005-0000-0000-00003F010000}"/>
    <cellStyle name="20% - Accent4 2 6 2" xfId="4442" xr:uid="{00000000-0005-0000-0000-00003F010000}"/>
    <cellStyle name="20% - Accent4 2 6 2 2" xfId="11599" xr:uid="{00000000-0005-0000-0000-000091000000}"/>
    <cellStyle name="20% - Accent4 2 6 3" xfId="8760" xr:uid="{00000000-0005-0000-0000-000091000000}"/>
    <cellStyle name="20% - Accent4 2 7" xfId="3024" xr:uid="{00000000-0005-0000-0000-000028010000}"/>
    <cellStyle name="20% - Accent4 2 7 2" xfId="10181" xr:uid="{00000000-0005-0000-0000-000091000000}"/>
    <cellStyle name="20% - Accent4 2 8" xfId="5896" xr:uid="{00000000-0005-0000-0000-000030000000}"/>
    <cellStyle name="20% - Accent4 2 8 2" xfId="13065" xr:uid="{00000000-0005-0000-0000-000030000000}"/>
    <cellStyle name="20% - Accent4 2 9" xfId="7341" xr:uid="{00000000-0005-0000-0000-000091000000}"/>
    <cellStyle name="20% - Accent4 3" xfId="108" xr:uid="{00000000-0005-0000-0000-000040010000}"/>
    <cellStyle name="20% - Accent4 3 2" xfId="259" xr:uid="{00000000-0005-0000-0000-000041010000}"/>
    <cellStyle name="20% - Accent4 3 2 2" xfId="540" xr:uid="{00000000-0005-0000-0000-000042010000}"/>
    <cellStyle name="20% - Accent4 3 2 2 2" xfId="1006" xr:uid="{00000000-0005-0000-0000-000043010000}"/>
    <cellStyle name="20% - Accent4 3 2 2 2 2" xfId="2433" xr:uid="{00000000-0005-0000-0000-000044010000}"/>
    <cellStyle name="20% - Accent4 3 2 2 2 2 2" xfId="5273" xr:uid="{00000000-0005-0000-0000-000044010000}"/>
    <cellStyle name="20% - Accent4 3 2 2 2 2 2 2" xfId="12430" xr:uid="{00000000-0005-0000-0000-0000A0000000}"/>
    <cellStyle name="20% - Accent4 3 2 2 2 2 3" xfId="9591" xr:uid="{00000000-0005-0000-0000-0000A0000000}"/>
    <cellStyle name="20% - Accent4 3 2 2 2 3" xfId="3854" xr:uid="{00000000-0005-0000-0000-000043010000}"/>
    <cellStyle name="20% - Accent4 3 2 2 2 3 2" xfId="11011" xr:uid="{00000000-0005-0000-0000-0000A0000000}"/>
    <cellStyle name="20% - Accent4 3 2 2 2 4" xfId="6775" xr:uid="{00000000-0005-0000-0000-00009F000000}"/>
    <cellStyle name="20% - Accent4 3 2 2 2 4 2" xfId="13904" xr:uid="{00000000-0005-0000-0000-00009F000000}"/>
    <cellStyle name="20% - Accent4 3 2 2 2 5" xfId="8172" xr:uid="{00000000-0005-0000-0000-0000A0000000}"/>
    <cellStyle name="20% - Accent4 3 2 2 3" xfId="1470" xr:uid="{00000000-0005-0000-0000-000045010000}"/>
    <cellStyle name="20% - Accent4 3 2 2 3 2" xfId="2897" xr:uid="{00000000-0005-0000-0000-000046010000}"/>
    <cellStyle name="20% - Accent4 3 2 2 3 2 2" xfId="5737" xr:uid="{00000000-0005-0000-0000-000046010000}"/>
    <cellStyle name="20% - Accent4 3 2 2 3 2 2 2" xfId="12894" xr:uid="{00000000-0005-0000-0000-0000A1000000}"/>
    <cellStyle name="20% - Accent4 3 2 2 3 2 3" xfId="10055" xr:uid="{00000000-0005-0000-0000-0000A1000000}"/>
    <cellStyle name="20% - Accent4 3 2 2 3 3" xfId="4318" xr:uid="{00000000-0005-0000-0000-000045010000}"/>
    <cellStyle name="20% - Accent4 3 2 2 3 3 2" xfId="11475" xr:uid="{00000000-0005-0000-0000-0000A1000000}"/>
    <cellStyle name="20% - Accent4 3 2 2 3 4" xfId="7239" xr:uid="{00000000-0005-0000-0000-0000A0000000}"/>
    <cellStyle name="20% - Accent4 3 2 2 3 4 2" xfId="14368" xr:uid="{00000000-0005-0000-0000-0000A0000000}"/>
    <cellStyle name="20% - Accent4 3 2 2 3 5" xfId="8636" xr:uid="{00000000-0005-0000-0000-0000A1000000}"/>
    <cellStyle name="20% - Accent4 3 2 2 4" xfId="1967" xr:uid="{00000000-0005-0000-0000-000047010000}"/>
    <cellStyle name="20% - Accent4 3 2 2 4 2" xfId="4807" xr:uid="{00000000-0005-0000-0000-000047010000}"/>
    <cellStyle name="20% - Accent4 3 2 2 4 2 2" xfId="11964" xr:uid="{00000000-0005-0000-0000-00009F000000}"/>
    <cellStyle name="20% - Accent4 3 2 2 4 3" xfId="9125" xr:uid="{00000000-0005-0000-0000-00009F000000}"/>
    <cellStyle name="20% - Accent4 3 2 2 5" xfId="3388" xr:uid="{00000000-0005-0000-0000-000042010000}"/>
    <cellStyle name="20% - Accent4 3 2 2 5 2" xfId="10545" xr:uid="{00000000-0005-0000-0000-00009F000000}"/>
    <cellStyle name="20% - Accent4 3 2 2 6" xfId="6260" xr:uid="{00000000-0005-0000-0000-000036000000}"/>
    <cellStyle name="20% - Accent4 3 2 2 6 2" xfId="13429" xr:uid="{00000000-0005-0000-0000-000036000000}"/>
    <cellStyle name="20% - Accent4 3 2 2 7" xfId="7706" xr:uid="{00000000-0005-0000-0000-00009F000000}"/>
    <cellStyle name="20% - Accent4 3 2 3" xfId="773" xr:uid="{00000000-0005-0000-0000-000048010000}"/>
    <cellStyle name="20% - Accent4 3 2 3 2" xfId="2200" xr:uid="{00000000-0005-0000-0000-000049010000}"/>
    <cellStyle name="20% - Accent4 3 2 3 2 2" xfId="5040" xr:uid="{00000000-0005-0000-0000-000049010000}"/>
    <cellStyle name="20% - Accent4 3 2 3 2 2 2" xfId="12197" xr:uid="{00000000-0005-0000-0000-0000A2000000}"/>
    <cellStyle name="20% - Accent4 3 2 3 2 3" xfId="9358" xr:uid="{00000000-0005-0000-0000-0000A2000000}"/>
    <cellStyle name="20% - Accent4 3 2 3 3" xfId="3621" xr:uid="{00000000-0005-0000-0000-000048010000}"/>
    <cellStyle name="20% - Accent4 3 2 3 3 2" xfId="10778" xr:uid="{00000000-0005-0000-0000-0000A2000000}"/>
    <cellStyle name="20% - Accent4 3 2 3 4" xfId="6543" xr:uid="{00000000-0005-0000-0000-0000A1000000}"/>
    <cellStyle name="20% - Accent4 3 2 3 4 2" xfId="13672" xr:uid="{00000000-0005-0000-0000-0000A1000000}"/>
    <cellStyle name="20% - Accent4 3 2 3 5" xfId="7939" xr:uid="{00000000-0005-0000-0000-0000A2000000}"/>
    <cellStyle name="20% - Accent4 3 2 4" xfId="1237" xr:uid="{00000000-0005-0000-0000-00004A010000}"/>
    <cellStyle name="20% - Accent4 3 2 4 2" xfId="2664" xr:uid="{00000000-0005-0000-0000-00004B010000}"/>
    <cellStyle name="20% - Accent4 3 2 4 2 2" xfId="5504" xr:uid="{00000000-0005-0000-0000-00004B010000}"/>
    <cellStyle name="20% - Accent4 3 2 4 2 2 2" xfId="12661" xr:uid="{00000000-0005-0000-0000-0000A3000000}"/>
    <cellStyle name="20% - Accent4 3 2 4 2 3" xfId="9822" xr:uid="{00000000-0005-0000-0000-0000A3000000}"/>
    <cellStyle name="20% - Accent4 3 2 4 3" xfId="4085" xr:uid="{00000000-0005-0000-0000-00004A010000}"/>
    <cellStyle name="20% - Accent4 3 2 4 3 2" xfId="11242" xr:uid="{00000000-0005-0000-0000-0000A3000000}"/>
    <cellStyle name="20% - Accent4 3 2 4 4" xfId="7006" xr:uid="{00000000-0005-0000-0000-0000A2000000}"/>
    <cellStyle name="20% - Accent4 3 2 4 4 2" xfId="14135" xr:uid="{00000000-0005-0000-0000-0000A2000000}"/>
    <cellStyle name="20% - Accent4 3 2 4 5" xfId="8403" xr:uid="{00000000-0005-0000-0000-0000A3000000}"/>
    <cellStyle name="20% - Accent4 3 2 5" xfId="1734" xr:uid="{00000000-0005-0000-0000-00004C010000}"/>
    <cellStyle name="20% - Accent4 3 2 5 2" xfId="4574" xr:uid="{00000000-0005-0000-0000-00004C010000}"/>
    <cellStyle name="20% - Accent4 3 2 5 2 2" xfId="11731" xr:uid="{00000000-0005-0000-0000-00009E000000}"/>
    <cellStyle name="20% - Accent4 3 2 5 3" xfId="8892" xr:uid="{00000000-0005-0000-0000-00009E000000}"/>
    <cellStyle name="20% - Accent4 3 2 6" xfId="3155" xr:uid="{00000000-0005-0000-0000-000041010000}"/>
    <cellStyle name="20% - Accent4 3 2 6 2" xfId="10312" xr:uid="{00000000-0005-0000-0000-00009E000000}"/>
    <cellStyle name="20% - Accent4 3 2 7" xfId="6027" xr:uid="{00000000-0005-0000-0000-000035000000}"/>
    <cellStyle name="20% - Accent4 3 2 7 2" xfId="13196" xr:uid="{00000000-0005-0000-0000-000035000000}"/>
    <cellStyle name="20% - Accent4 3 2 8" xfId="7473" xr:uid="{00000000-0005-0000-0000-00009E000000}"/>
    <cellStyle name="20% - Accent4 3 3" xfId="444" xr:uid="{00000000-0005-0000-0000-00004D010000}"/>
    <cellStyle name="20% - Accent4 3 3 2" xfId="910" xr:uid="{00000000-0005-0000-0000-00004E010000}"/>
    <cellStyle name="20% - Accent4 3 3 2 2" xfId="2337" xr:uid="{00000000-0005-0000-0000-00004F010000}"/>
    <cellStyle name="20% - Accent4 3 3 2 2 2" xfId="5177" xr:uid="{00000000-0005-0000-0000-00004F010000}"/>
    <cellStyle name="20% - Accent4 3 3 2 2 2 2" xfId="12334" xr:uid="{00000000-0005-0000-0000-0000A5000000}"/>
    <cellStyle name="20% - Accent4 3 3 2 2 3" xfId="9495" xr:uid="{00000000-0005-0000-0000-0000A5000000}"/>
    <cellStyle name="20% - Accent4 3 3 2 3" xfId="3758" xr:uid="{00000000-0005-0000-0000-00004E010000}"/>
    <cellStyle name="20% - Accent4 3 3 2 3 2" xfId="10915" xr:uid="{00000000-0005-0000-0000-0000A5000000}"/>
    <cellStyle name="20% - Accent4 3 3 2 4" xfId="6680" xr:uid="{00000000-0005-0000-0000-0000A4000000}"/>
    <cellStyle name="20% - Accent4 3 3 2 4 2" xfId="13809" xr:uid="{00000000-0005-0000-0000-0000A4000000}"/>
    <cellStyle name="20% - Accent4 3 3 2 5" xfId="8076" xr:uid="{00000000-0005-0000-0000-0000A5000000}"/>
    <cellStyle name="20% - Accent4 3 3 3" xfId="1374" xr:uid="{00000000-0005-0000-0000-000050010000}"/>
    <cellStyle name="20% - Accent4 3 3 3 2" xfId="2801" xr:uid="{00000000-0005-0000-0000-000051010000}"/>
    <cellStyle name="20% - Accent4 3 3 3 2 2" xfId="5641" xr:uid="{00000000-0005-0000-0000-000051010000}"/>
    <cellStyle name="20% - Accent4 3 3 3 2 2 2" xfId="12798" xr:uid="{00000000-0005-0000-0000-0000A6000000}"/>
    <cellStyle name="20% - Accent4 3 3 3 2 3" xfId="9959" xr:uid="{00000000-0005-0000-0000-0000A6000000}"/>
    <cellStyle name="20% - Accent4 3 3 3 3" xfId="4222" xr:uid="{00000000-0005-0000-0000-000050010000}"/>
    <cellStyle name="20% - Accent4 3 3 3 3 2" xfId="11379" xr:uid="{00000000-0005-0000-0000-0000A6000000}"/>
    <cellStyle name="20% - Accent4 3 3 3 4" xfId="7143" xr:uid="{00000000-0005-0000-0000-0000A5000000}"/>
    <cellStyle name="20% - Accent4 3 3 3 4 2" xfId="14272" xr:uid="{00000000-0005-0000-0000-0000A5000000}"/>
    <cellStyle name="20% - Accent4 3 3 3 5" xfId="8540" xr:uid="{00000000-0005-0000-0000-0000A6000000}"/>
    <cellStyle name="20% - Accent4 3 3 4" xfId="1871" xr:uid="{00000000-0005-0000-0000-000052010000}"/>
    <cellStyle name="20% - Accent4 3 3 4 2" xfId="4711" xr:uid="{00000000-0005-0000-0000-000052010000}"/>
    <cellStyle name="20% - Accent4 3 3 4 2 2" xfId="11868" xr:uid="{00000000-0005-0000-0000-0000A4000000}"/>
    <cellStyle name="20% - Accent4 3 3 4 3" xfId="9029" xr:uid="{00000000-0005-0000-0000-0000A4000000}"/>
    <cellStyle name="20% - Accent4 3 3 5" xfId="3292" xr:uid="{00000000-0005-0000-0000-00004D010000}"/>
    <cellStyle name="20% - Accent4 3 3 5 2" xfId="10449" xr:uid="{00000000-0005-0000-0000-0000A4000000}"/>
    <cellStyle name="20% - Accent4 3 3 6" xfId="6164" xr:uid="{00000000-0005-0000-0000-000037000000}"/>
    <cellStyle name="20% - Accent4 3 3 6 2" xfId="13333" xr:uid="{00000000-0005-0000-0000-000037000000}"/>
    <cellStyle name="20% - Accent4 3 3 7" xfId="7610" xr:uid="{00000000-0005-0000-0000-0000A4000000}"/>
    <cellStyle name="20% - Accent4 3 4" xfId="677" xr:uid="{00000000-0005-0000-0000-000053010000}"/>
    <cellStyle name="20% - Accent4 3 4 2" xfId="2104" xr:uid="{00000000-0005-0000-0000-000054010000}"/>
    <cellStyle name="20% - Accent4 3 4 2 2" xfId="4944" xr:uid="{00000000-0005-0000-0000-000054010000}"/>
    <cellStyle name="20% - Accent4 3 4 2 2 2" xfId="12101" xr:uid="{00000000-0005-0000-0000-0000A7000000}"/>
    <cellStyle name="20% - Accent4 3 4 2 3" xfId="9262" xr:uid="{00000000-0005-0000-0000-0000A7000000}"/>
    <cellStyle name="20% - Accent4 3 4 3" xfId="3525" xr:uid="{00000000-0005-0000-0000-000053010000}"/>
    <cellStyle name="20% - Accent4 3 4 3 2" xfId="10682" xr:uid="{00000000-0005-0000-0000-0000A7000000}"/>
    <cellStyle name="20% - Accent4 3 4 4" xfId="6447" xr:uid="{00000000-0005-0000-0000-0000A6000000}"/>
    <cellStyle name="20% - Accent4 3 4 4 2" xfId="13576" xr:uid="{00000000-0005-0000-0000-0000A6000000}"/>
    <cellStyle name="20% - Accent4 3 4 5" xfId="7843" xr:uid="{00000000-0005-0000-0000-0000A7000000}"/>
    <cellStyle name="20% - Accent4 3 5" xfId="1141" xr:uid="{00000000-0005-0000-0000-000055010000}"/>
    <cellStyle name="20% - Accent4 3 5 2" xfId="2568" xr:uid="{00000000-0005-0000-0000-000056010000}"/>
    <cellStyle name="20% - Accent4 3 5 2 2" xfId="5408" xr:uid="{00000000-0005-0000-0000-000056010000}"/>
    <cellStyle name="20% - Accent4 3 5 2 2 2" xfId="12565" xr:uid="{00000000-0005-0000-0000-0000A8000000}"/>
    <cellStyle name="20% - Accent4 3 5 2 3" xfId="9726" xr:uid="{00000000-0005-0000-0000-0000A8000000}"/>
    <cellStyle name="20% - Accent4 3 5 3" xfId="3989" xr:uid="{00000000-0005-0000-0000-000055010000}"/>
    <cellStyle name="20% - Accent4 3 5 3 2" xfId="11146" xr:uid="{00000000-0005-0000-0000-0000A8000000}"/>
    <cellStyle name="20% - Accent4 3 5 4" xfId="6910" xr:uid="{00000000-0005-0000-0000-0000A7000000}"/>
    <cellStyle name="20% - Accent4 3 5 4 2" xfId="14039" xr:uid="{00000000-0005-0000-0000-0000A7000000}"/>
    <cellStyle name="20% - Accent4 3 5 5" xfId="8307" xr:uid="{00000000-0005-0000-0000-0000A8000000}"/>
    <cellStyle name="20% - Accent4 3 6" xfId="1638" xr:uid="{00000000-0005-0000-0000-000057010000}"/>
    <cellStyle name="20% - Accent4 3 6 2" xfId="4478" xr:uid="{00000000-0005-0000-0000-000057010000}"/>
    <cellStyle name="20% - Accent4 3 6 2 2" xfId="11635" xr:uid="{00000000-0005-0000-0000-00009D000000}"/>
    <cellStyle name="20% - Accent4 3 6 3" xfId="8796" xr:uid="{00000000-0005-0000-0000-00009D000000}"/>
    <cellStyle name="20% - Accent4 3 7" xfId="3059" xr:uid="{00000000-0005-0000-0000-000040010000}"/>
    <cellStyle name="20% - Accent4 3 7 2" xfId="10216" xr:uid="{00000000-0005-0000-0000-00009D000000}"/>
    <cellStyle name="20% - Accent4 3 8" xfId="5931" xr:uid="{00000000-0005-0000-0000-000034000000}"/>
    <cellStyle name="20% - Accent4 3 8 2" xfId="13100" xr:uid="{00000000-0005-0000-0000-000034000000}"/>
    <cellStyle name="20% - Accent4 3 9" xfId="7376" xr:uid="{00000000-0005-0000-0000-00009D000000}"/>
    <cellStyle name="20% - Accent4 4" xfId="174" xr:uid="{00000000-0005-0000-0000-000058010000}"/>
    <cellStyle name="20% - Accent4 4 2" xfId="261" xr:uid="{00000000-0005-0000-0000-000059010000}"/>
    <cellStyle name="20% - Accent4 4 2 2" xfId="542" xr:uid="{00000000-0005-0000-0000-00005A010000}"/>
    <cellStyle name="20% - Accent4 4 2 2 2" xfId="1008" xr:uid="{00000000-0005-0000-0000-00005B010000}"/>
    <cellStyle name="20% - Accent4 4 2 2 2 2" xfId="2435" xr:uid="{00000000-0005-0000-0000-00005C010000}"/>
    <cellStyle name="20% - Accent4 4 2 2 2 2 2" xfId="5275" xr:uid="{00000000-0005-0000-0000-00005C010000}"/>
    <cellStyle name="20% - Accent4 4 2 2 2 2 2 2" xfId="12432" xr:uid="{00000000-0005-0000-0000-0000AC000000}"/>
    <cellStyle name="20% - Accent4 4 2 2 2 2 3" xfId="9593" xr:uid="{00000000-0005-0000-0000-0000AC000000}"/>
    <cellStyle name="20% - Accent4 4 2 2 2 3" xfId="3856" xr:uid="{00000000-0005-0000-0000-00005B010000}"/>
    <cellStyle name="20% - Accent4 4 2 2 2 3 2" xfId="11013" xr:uid="{00000000-0005-0000-0000-0000AC000000}"/>
    <cellStyle name="20% - Accent4 4 2 2 2 4" xfId="6777" xr:uid="{00000000-0005-0000-0000-0000AB000000}"/>
    <cellStyle name="20% - Accent4 4 2 2 2 4 2" xfId="13906" xr:uid="{00000000-0005-0000-0000-0000AB000000}"/>
    <cellStyle name="20% - Accent4 4 2 2 2 5" xfId="8174" xr:uid="{00000000-0005-0000-0000-0000AC000000}"/>
    <cellStyle name="20% - Accent4 4 2 2 3" xfId="1472" xr:uid="{00000000-0005-0000-0000-00005D010000}"/>
    <cellStyle name="20% - Accent4 4 2 2 3 2" xfId="2899" xr:uid="{00000000-0005-0000-0000-00005E010000}"/>
    <cellStyle name="20% - Accent4 4 2 2 3 2 2" xfId="5739" xr:uid="{00000000-0005-0000-0000-00005E010000}"/>
    <cellStyle name="20% - Accent4 4 2 2 3 2 2 2" xfId="12896" xr:uid="{00000000-0005-0000-0000-0000AD000000}"/>
    <cellStyle name="20% - Accent4 4 2 2 3 2 3" xfId="10057" xr:uid="{00000000-0005-0000-0000-0000AD000000}"/>
    <cellStyle name="20% - Accent4 4 2 2 3 3" xfId="4320" xr:uid="{00000000-0005-0000-0000-00005D010000}"/>
    <cellStyle name="20% - Accent4 4 2 2 3 3 2" xfId="11477" xr:uid="{00000000-0005-0000-0000-0000AD000000}"/>
    <cellStyle name="20% - Accent4 4 2 2 3 4" xfId="7241" xr:uid="{00000000-0005-0000-0000-0000AC000000}"/>
    <cellStyle name="20% - Accent4 4 2 2 3 4 2" xfId="14370" xr:uid="{00000000-0005-0000-0000-0000AC000000}"/>
    <cellStyle name="20% - Accent4 4 2 2 3 5" xfId="8638" xr:uid="{00000000-0005-0000-0000-0000AD000000}"/>
    <cellStyle name="20% - Accent4 4 2 2 4" xfId="1969" xr:uid="{00000000-0005-0000-0000-00005F010000}"/>
    <cellStyle name="20% - Accent4 4 2 2 4 2" xfId="4809" xr:uid="{00000000-0005-0000-0000-00005F010000}"/>
    <cellStyle name="20% - Accent4 4 2 2 4 2 2" xfId="11966" xr:uid="{00000000-0005-0000-0000-0000AB000000}"/>
    <cellStyle name="20% - Accent4 4 2 2 4 3" xfId="9127" xr:uid="{00000000-0005-0000-0000-0000AB000000}"/>
    <cellStyle name="20% - Accent4 4 2 2 5" xfId="3390" xr:uid="{00000000-0005-0000-0000-00005A010000}"/>
    <cellStyle name="20% - Accent4 4 2 2 5 2" xfId="10547" xr:uid="{00000000-0005-0000-0000-0000AB000000}"/>
    <cellStyle name="20% - Accent4 4 2 2 6" xfId="6262" xr:uid="{00000000-0005-0000-0000-00003A000000}"/>
    <cellStyle name="20% - Accent4 4 2 2 6 2" xfId="13431" xr:uid="{00000000-0005-0000-0000-00003A000000}"/>
    <cellStyle name="20% - Accent4 4 2 2 7" xfId="7708" xr:uid="{00000000-0005-0000-0000-0000AB000000}"/>
    <cellStyle name="20% - Accent4 4 2 3" xfId="775" xr:uid="{00000000-0005-0000-0000-000060010000}"/>
    <cellStyle name="20% - Accent4 4 2 3 2" xfId="2202" xr:uid="{00000000-0005-0000-0000-000061010000}"/>
    <cellStyle name="20% - Accent4 4 2 3 2 2" xfId="5042" xr:uid="{00000000-0005-0000-0000-000061010000}"/>
    <cellStyle name="20% - Accent4 4 2 3 2 2 2" xfId="12199" xr:uid="{00000000-0005-0000-0000-0000AE000000}"/>
    <cellStyle name="20% - Accent4 4 2 3 2 3" xfId="9360" xr:uid="{00000000-0005-0000-0000-0000AE000000}"/>
    <cellStyle name="20% - Accent4 4 2 3 3" xfId="3623" xr:uid="{00000000-0005-0000-0000-000060010000}"/>
    <cellStyle name="20% - Accent4 4 2 3 3 2" xfId="10780" xr:uid="{00000000-0005-0000-0000-0000AE000000}"/>
    <cellStyle name="20% - Accent4 4 2 3 4" xfId="6545" xr:uid="{00000000-0005-0000-0000-0000AD000000}"/>
    <cellStyle name="20% - Accent4 4 2 3 4 2" xfId="13674" xr:uid="{00000000-0005-0000-0000-0000AD000000}"/>
    <cellStyle name="20% - Accent4 4 2 3 5" xfId="7941" xr:uid="{00000000-0005-0000-0000-0000AE000000}"/>
    <cellStyle name="20% - Accent4 4 2 4" xfId="1239" xr:uid="{00000000-0005-0000-0000-000062010000}"/>
    <cellStyle name="20% - Accent4 4 2 4 2" xfId="2666" xr:uid="{00000000-0005-0000-0000-000063010000}"/>
    <cellStyle name="20% - Accent4 4 2 4 2 2" xfId="5506" xr:uid="{00000000-0005-0000-0000-000063010000}"/>
    <cellStyle name="20% - Accent4 4 2 4 2 2 2" xfId="12663" xr:uid="{00000000-0005-0000-0000-0000AF000000}"/>
    <cellStyle name="20% - Accent4 4 2 4 2 3" xfId="9824" xr:uid="{00000000-0005-0000-0000-0000AF000000}"/>
    <cellStyle name="20% - Accent4 4 2 4 3" xfId="4087" xr:uid="{00000000-0005-0000-0000-000062010000}"/>
    <cellStyle name="20% - Accent4 4 2 4 3 2" xfId="11244" xr:uid="{00000000-0005-0000-0000-0000AF000000}"/>
    <cellStyle name="20% - Accent4 4 2 4 4" xfId="7008" xr:uid="{00000000-0005-0000-0000-0000AE000000}"/>
    <cellStyle name="20% - Accent4 4 2 4 4 2" xfId="14137" xr:uid="{00000000-0005-0000-0000-0000AE000000}"/>
    <cellStyle name="20% - Accent4 4 2 4 5" xfId="8405" xr:uid="{00000000-0005-0000-0000-0000AF000000}"/>
    <cellStyle name="20% - Accent4 4 2 5" xfId="1736" xr:uid="{00000000-0005-0000-0000-000064010000}"/>
    <cellStyle name="20% - Accent4 4 2 5 2" xfId="4576" xr:uid="{00000000-0005-0000-0000-000064010000}"/>
    <cellStyle name="20% - Accent4 4 2 5 2 2" xfId="11733" xr:uid="{00000000-0005-0000-0000-0000AA000000}"/>
    <cellStyle name="20% - Accent4 4 2 5 3" xfId="8894" xr:uid="{00000000-0005-0000-0000-0000AA000000}"/>
    <cellStyle name="20% - Accent4 4 2 6" xfId="3157" xr:uid="{00000000-0005-0000-0000-000059010000}"/>
    <cellStyle name="20% - Accent4 4 2 6 2" xfId="10314" xr:uid="{00000000-0005-0000-0000-0000AA000000}"/>
    <cellStyle name="20% - Accent4 4 2 7" xfId="6029" xr:uid="{00000000-0005-0000-0000-000039000000}"/>
    <cellStyle name="20% - Accent4 4 2 7 2" xfId="13198" xr:uid="{00000000-0005-0000-0000-000039000000}"/>
    <cellStyle name="20% - Accent4 4 2 8" xfId="7475" xr:uid="{00000000-0005-0000-0000-0000AA000000}"/>
    <cellStyle name="20% - Accent4 4 3" xfId="487" xr:uid="{00000000-0005-0000-0000-000065010000}"/>
    <cellStyle name="20% - Accent4 4 3 2" xfId="953" xr:uid="{00000000-0005-0000-0000-000066010000}"/>
    <cellStyle name="20% - Accent4 4 3 2 2" xfId="2380" xr:uid="{00000000-0005-0000-0000-000067010000}"/>
    <cellStyle name="20% - Accent4 4 3 2 2 2" xfId="5220" xr:uid="{00000000-0005-0000-0000-000067010000}"/>
    <cellStyle name="20% - Accent4 4 3 2 2 2 2" xfId="12377" xr:uid="{00000000-0005-0000-0000-0000B1000000}"/>
    <cellStyle name="20% - Accent4 4 3 2 2 3" xfId="9538" xr:uid="{00000000-0005-0000-0000-0000B1000000}"/>
    <cellStyle name="20% - Accent4 4 3 2 3" xfId="3801" xr:uid="{00000000-0005-0000-0000-000066010000}"/>
    <cellStyle name="20% - Accent4 4 3 2 3 2" xfId="10958" xr:uid="{00000000-0005-0000-0000-0000B1000000}"/>
    <cellStyle name="20% - Accent4 4 3 2 4" xfId="6723" xr:uid="{00000000-0005-0000-0000-0000B0000000}"/>
    <cellStyle name="20% - Accent4 4 3 2 4 2" xfId="13852" xr:uid="{00000000-0005-0000-0000-0000B0000000}"/>
    <cellStyle name="20% - Accent4 4 3 2 5" xfId="8119" xr:uid="{00000000-0005-0000-0000-0000B1000000}"/>
    <cellStyle name="20% - Accent4 4 3 3" xfId="1417" xr:uid="{00000000-0005-0000-0000-000068010000}"/>
    <cellStyle name="20% - Accent4 4 3 3 2" xfId="2844" xr:uid="{00000000-0005-0000-0000-000069010000}"/>
    <cellStyle name="20% - Accent4 4 3 3 2 2" xfId="5684" xr:uid="{00000000-0005-0000-0000-000069010000}"/>
    <cellStyle name="20% - Accent4 4 3 3 2 2 2" xfId="12841" xr:uid="{00000000-0005-0000-0000-0000B2000000}"/>
    <cellStyle name="20% - Accent4 4 3 3 2 3" xfId="10002" xr:uid="{00000000-0005-0000-0000-0000B2000000}"/>
    <cellStyle name="20% - Accent4 4 3 3 3" xfId="4265" xr:uid="{00000000-0005-0000-0000-000068010000}"/>
    <cellStyle name="20% - Accent4 4 3 3 3 2" xfId="11422" xr:uid="{00000000-0005-0000-0000-0000B2000000}"/>
    <cellStyle name="20% - Accent4 4 3 3 4" xfId="7186" xr:uid="{00000000-0005-0000-0000-0000B1000000}"/>
    <cellStyle name="20% - Accent4 4 3 3 4 2" xfId="14315" xr:uid="{00000000-0005-0000-0000-0000B1000000}"/>
    <cellStyle name="20% - Accent4 4 3 3 5" xfId="8583" xr:uid="{00000000-0005-0000-0000-0000B2000000}"/>
    <cellStyle name="20% - Accent4 4 3 4" xfId="1914" xr:uid="{00000000-0005-0000-0000-00006A010000}"/>
    <cellStyle name="20% - Accent4 4 3 4 2" xfId="4754" xr:uid="{00000000-0005-0000-0000-00006A010000}"/>
    <cellStyle name="20% - Accent4 4 3 4 2 2" xfId="11911" xr:uid="{00000000-0005-0000-0000-0000B0000000}"/>
    <cellStyle name="20% - Accent4 4 3 4 3" xfId="9072" xr:uid="{00000000-0005-0000-0000-0000B0000000}"/>
    <cellStyle name="20% - Accent4 4 3 5" xfId="3335" xr:uid="{00000000-0005-0000-0000-000065010000}"/>
    <cellStyle name="20% - Accent4 4 3 5 2" xfId="10492" xr:uid="{00000000-0005-0000-0000-0000B0000000}"/>
    <cellStyle name="20% - Accent4 4 3 6" xfId="6207" xr:uid="{00000000-0005-0000-0000-00003B000000}"/>
    <cellStyle name="20% - Accent4 4 3 6 2" xfId="13376" xr:uid="{00000000-0005-0000-0000-00003B000000}"/>
    <cellStyle name="20% - Accent4 4 3 7" xfId="7653" xr:uid="{00000000-0005-0000-0000-0000B0000000}"/>
    <cellStyle name="20% - Accent4 4 4" xfId="720" xr:uid="{00000000-0005-0000-0000-00006B010000}"/>
    <cellStyle name="20% - Accent4 4 4 2" xfId="2147" xr:uid="{00000000-0005-0000-0000-00006C010000}"/>
    <cellStyle name="20% - Accent4 4 4 2 2" xfId="4987" xr:uid="{00000000-0005-0000-0000-00006C010000}"/>
    <cellStyle name="20% - Accent4 4 4 2 2 2" xfId="12144" xr:uid="{00000000-0005-0000-0000-0000B3000000}"/>
    <cellStyle name="20% - Accent4 4 4 2 3" xfId="9305" xr:uid="{00000000-0005-0000-0000-0000B3000000}"/>
    <cellStyle name="20% - Accent4 4 4 3" xfId="3568" xr:uid="{00000000-0005-0000-0000-00006B010000}"/>
    <cellStyle name="20% - Accent4 4 4 3 2" xfId="10725" xr:uid="{00000000-0005-0000-0000-0000B3000000}"/>
    <cellStyle name="20% - Accent4 4 4 4" xfId="6490" xr:uid="{00000000-0005-0000-0000-0000B2000000}"/>
    <cellStyle name="20% - Accent4 4 4 4 2" xfId="13619" xr:uid="{00000000-0005-0000-0000-0000B2000000}"/>
    <cellStyle name="20% - Accent4 4 4 5" xfId="7886" xr:uid="{00000000-0005-0000-0000-0000B3000000}"/>
    <cellStyle name="20% - Accent4 4 5" xfId="1184" xr:uid="{00000000-0005-0000-0000-00006D010000}"/>
    <cellStyle name="20% - Accent4 4 5 2" xfId="2611" xr:uid="{00000000-0005-0000-0000-00006E010000}"/>
    <cellStyle name="20% - Accent4 4 5 2 2" xfId="5451" xr:uid="{00000000-0005-0000-0000-00006E010000}"/>
    <cellStyle name="20% - Accent4 4 5 2 2 2" xfId="12608" xr:uid="{00000000-0005-0000-0000-0000B4000000}"/>
    <cellStyle name="20% - Accent4 4 5 2 3" xfId="9769" xr:uid="{00000000-0005-0000-0000-0000B4000000}"/>
    <cellStyle name="20% - Accent4 4 5 3" xfId="4032" xr:uid="{00000000-0005-0000-0000-00006D010000}"/>
    <cellStyle name="20% - Accent4 4 5 3 2" xfId="11189" xr:uid="{00000000-0005-0000-0000-0000B4000000}"/>
    <cellStyle name="20% - Accent4 4 5 4" xfId="6953" xr:uid="{00000000-0005-0000-0000-0000B3000000}"/>
    <cellStyle name="20% - Accent4 4 5 4 2" xfId="14082" xr:uid="{00000000-0005-0000-0000-0000B3000000}"/>
    <cellStyle name="20% - Accent4 4 5 5" xfId="8350" xr:uid="{00000000-0005-0000-0000-0000B4000000}"/>
    <cellStyle name="20% - Accent4 4 6" xfId="1681" xr:uid="{00000000-0005-0000-0000-00006F010000}"/>
    <cellStyle name="20% - Accent4 4 6 2" xfId="4521" xr:uid="{00000000-0005-0000-0000-00006F010000}"/>
    <cellStyle name="20% - Accent4 4 6 2 2" xfId="11678" xr:uid="{00000000-0005-0000-0000-0000A9000000}"/>
    <cellStyle name="20% - Accent4 4 6 3" xfId="8839" xr:uid="{00000000-0005-0000-0000-0000A9000000}"/>
    <cellStyle name="20% - Accent4 4 7" xfId="3102" xr:uid="{00000000-0005-0000-0000-000058010000}"/>
    <cellStyle name="20% - Accent4 4 7 2" xfId="10259" xr:uid="{00000000-0005-0000-0000-0000A9000000}"/>
    <cellStyle name="20% - Accent4 4 8" xfId="5974" xr:uid="{00000000-0005-0000-0000-000038000000}"/>
    <cellStyle name="20% - Accent4 4 8 2" xfId="13143" xr:uid="{00000000-0005-0000-0000-000038000000}"/>
    <cellStyle name="20% - Accent4 4 9" xfId="7419" xr:uid="{00000000-0005-0000-0000-0000A9000000}"/>
    <cellStyle name="20% - Accent4 5" xfId="192" xr:uid="{00000000-0005-0000-0000-000070010000}"/>
    <cellStyle name="20% - Accent4 5 2" xfId="500" xr:uid="{00000000-0005-0000-0000-000071010000}"/>
    <cellStyle name="20% - Accent4 5 2 2" xfId="966" xr:uid="{00000000-0005-0000-0000-000072010000}"/>
    <cellStyle name="20% - Accent4 5 2 2 2" xfId="2393" xr:uid="{00000000-0005-0000-0000-000073010000}"/>
    <cellStyle name="20% - Accent4 5 2 2 2 2" xfId="5233" xr:uid="{00000000-0005-0000-0000-000073010000}"/>
    <cellStyle name="20% - Accent4 5 2 2 2 2 2" xfId="12390" xr:uid="{00000000-0005-0000-0000-0000B7000000}"/>
    <cellStyle name="20% - Accent4 5 2 2 2 3" xfId="9551" xr:uid="{00000000-0005-0000-0000-0000B7000000}"/>
    <cellStyle name="20% - Accent4 5 2 2 3" xfId="3814" xr:uid="{00000000-0005-0000-0000-000072010000}"/>
    <cellStyle name="20% - Accent4 5 2 2 3 2" xfId="10971" xr:uid="{00000000-0005-0000-0000-0000B7000000}"/>
    <cellStyle name="20% - Accent4 5 2 2 4" xfId="6736" xr:uid="{00000000-0005-0000-0000-0000B6000000}"/>
    <cellStyle name="20% - Accent4 5 2 2 4 2" xfId="13865" xr:uid="{00000000-0005-0000-0000-0000B6000000}"/>
    <cellStyle name="20% - Accent4 5 2 2 5" xfId="8132" xr:uid="{00000000-0005-0000-0000-0000B7000000}"/>
    <cellStyle name="20% - Accent4 5 2 3" xfId="1430" xr:uid="{00000000-0005-0000-0000-000074010000}"/>
    <cellStyle name="20% - Accent4 5 2 3 2" xfId="2857" xr:uid="{00000000-0005-0000-0000-000075010000}"/>
    <cellStyle name="20% - Accent4 5 2 3 2 2" xfId="5697" xr:uid="{00000000-0005-0000-0000-000075010000}"/>
    <cellStyle name="20% - Accent4 5 2 3 2 2 2" xfId="12854" xr:uid="{00000000-0005-0000-0000-0000B8000000}"/>
    <cellStyle name="20% - Accent4 5 2 3 2 3" xfId="10015" xr:uid="{00000000-0005-0000-0000-0000B8000000}"/>
    <cellStyle name="20% - Accent4 5 2 3 3" xfId="4278" xr:uid="{00000000-0005-0000-0000-000074010000}"/>
    <cellStyle name="20% - Accent4 5 2 3 3 2" xfId="11435" xr:uid="{00000000-0005-0000-0000-0000B8000000}"/>
    <cellStyle name="20% - Accent4 5 2 3 4" xfId="7199" xr:uid="{00000000-0005-0000-0000-0000B7000000}"/>
    <cellStyle name="20% - Accent4 5 2 3 4 2" xfId="14328" xr:uid="{00000000-0005-0000-0000-0000B7000000}"/>
    <cellStyle name="20% - Accent4 5 2 3 5" xfId="8596" xr:uid="{00000000-0005-0000-0000-0000B8000000}"/>
    <cellStyle name="20% - Accent4 5 2 4" xfId="1927" xr:uid="{00000000-0005-0000-0000-000076010000}"/>
    <cellStyle name="20% - Accent4 5 2 4 2" xfId="4767" xr:uid="{00000000-0005-0000-0000-000076010000}"/>
    <cellStyle name="20% - Accent4 5 2 4 2 2" xfId="11924" xr:uid="{00000000-0005-0000-0000-0000B6000000}"/>
    <cellStyle name="20% - Accent4 5 2 4 3" xfId="9085" xr:uid="{00000000-0005-0000-0000-0000B6000000}"/>
    <cellStyle name="20% - Accent4 5 2 5" xfId="3348" xr:uid="{00000000-0005-0000-0000-000071010000}"/>
    <cellStyle name="20% - Accent4 5 2 5 2" xfId="10505" xr:uid="{00000000-0005-0000-0000-0000B6000000}"/>
    <cellStyle name="20% - Accent4 5 2 6" xfId="6220" xr:uid="{00000000-0005-0000-0000-00003D000000}"/>
    <cellStyle name="20% - Accent4 5 2 6 2" xfId="13389" xr:uid="{00000000-0005-0000-0000-00003D000000}"/>
    <cellStyle name="20% - Accent4 5 2 7" xfId="7666" xr:uid="{00000000-0005-0000-0000-0000B6000000}"/>
    <cellStyle name="20% - Accent4 5 3" xfId="733" xr:uid="{00000000-0005-0000-0000-000077010000}"/>
    <cellStyle name="20% - Accent4 5 3 2" xfId="2160" xr:uid="{00000000-0005-0000-0000-000078010000}"/>
    <cellStyle name="20% - Accent4 5 3 2 2" xfId="5000" xr:uid="{00000000-0005-0000-0000-000078010000}"/>
    <cellStyle name="20% - Accent4 5 3 2 2 2" xfId="12157" xr:uid="{00000000-0005-0000-0000-0000B9000000}"/>
    <cellStyle name="20% - Accent4 5 3 2 3" xfId="9318" xr:uid="{00000000-0005-0000-0000-0000B9000000}"/>
    <cellStyle name="20% - Accent4 5 3 3" xfId="3581" xr:uid="{00000000-0005-0000-0000-000077010000}"/>
    <cellStyle name="20% - Accent4 5 3 3 2" xfId="10738" xr:uid="{00000000-0005-0000-0000-0000B9000000}"/>
    <cellStyle name="20% - Accent4 5 3 4" xfId="6503" xr:uid="{00000000-0005-0000-0000-0000B8000000}"/>
    <cellStyle name="20% - Accent4 5 3 4 2" xfId="13632" xr:uid="{00000000-0005-0000-0000-0000B8000000}"/>
    <cellStyle name="20% - Accent4 5 3 5" xfId="7899" xr:uid="{00000000-0005-0000-0000-0000B9000000}"/>
    <cellStyle name="20% - Accent4 5 4" xfId="1197" xr:uid="{00000000-0005-0000-0000-000079010000}"/>
    <cellStyle name="20% - Accent4 5 4 2" xfId="2624" xr:uid="{00000000-0005-0000-0000-00007A010000}"/>
    <cellStyle name="20% - Accent4 5 4 2 2" xfId="5464" xr:uid="{00000000-0005-0000-0000-00007A010000}"/>
    <cellStyle name="20% - Accent4 5 4 2 2 2" xfId="12621" xr:uid="{00000000-0005-0000-0000-0000BA000000}"/>
    <cellStyle name="20% - Accent4 5 4 2 3" xfId="9782" xr:uid="{00000000-0005-0000-0000-0000BA000000}"/>
    <cellStyle name="20% - Accent4 5 4 3" xfId="4045" xr:uid="{00000000-0005-0000-0000-000079010000}"/>
    <cellStyle name="20% - Accent4 5 4 3 2" xfId="11202" xr:uid="{00000000-0005-0000-0000-0000BA000000}"/>
    <cellStyle name="20% - Accent4 5 4 4" xfId="6966" xr:uid="{00000000-0005-0000-0000-0000B9000000}"/>
    <cellStyle name="20% - Accent4 5 4 4 2" xfId="14095" xr:uid="{00000000-0005-0000-0000-0000B9000000}"/>
    <cellStyle name="20% - Accent4 5 4 5" xfId="8363" xr:uid="{00000000-0005-0000-0000-0000BA000000}"/>
    <cellStyle name="20% - Accent4 5 5" xfId="1694" xr:uid="{00000000-0005-0000-0000-00007B010000}"/>
    <cellStyle name="20% - Accent4 5 5 2" xfId="4534" xr:uid="{00000000-0005-0000-0000-00007B010000}"/>
    <cellStyle name="20% - Accent4 5 5 2 2" xfId="11691" xr:uid="{00000000-0005-0000-0000-0000B5000000}"/>
    <cellStyle name="20% - Accent4 5 5 3" xfId="8852" xr:uid="{00000000-0005-0000-0000-0000B5000000}"/>
    <cellStyle name="20% - Accent4 5 6" xfId="3115" xr:uid="{00000000-0005-0000-0000-000070010000}"/>
    <cellStyle name="20% - Accent4 5 6 2" xfId="10272" xr:uid="{00000000-0005-0000-0000-0000B5000000}"/>
    <cellStyle name="20% - Accent4 5 7" xfId="5987" xr:uid="{00000000-0005-0000-0000-00003C000000}"/>
    <cellStyle name="20% - Accent4 5 7 2" xfId="13156" xr:uid="{00000000-0005-0000-0000-00003C000000}"/>
    <cellStyle name="20% - Accent4 5 8" xfId="7432" xr:uid="{00000000-0005-0000-0000-0000B5000000}"/>
    <cellStyle name="20% - Accent4 6" xfId="350" xr:uid="{00000000-0005-0000-0000-00007C010000}"/>
    <cellStyle name="20% - Accent4 6 2" xfId="846" xr:uid="{00000000-0005-0000-0000-00007D010000}"/>
    <cellStyle name="20% - Accent4 6 2 2" xfId="2273" xr:uid="{00000000-0005-0000-0000-00007E010000}"/>
    <cellStyle name="20% - Accent4 6 2 2 2" xfId="5113" xr:uid="{00000000-0005-0000-0000-00007E010000}"/>
    <cellStyle name="20% - Accent4 6 2 2 2 2" xfId="12270" xr:uid="{00000000-0005-0000-0000-0000BC000000}"/>
    <cellStyle name="20% - Accent4 6 2 2 3" xfId="9431" xr:uid="{00000000-0005-0000-0000-0000BC000000}"/>
    <cellStyle name="20% - Accent4 6 2 3" xfId="3694" xr:uid="{00000000-0005-0000-0000-00007D010000}"/>
    <cellStyle name="20% - Accent4 6 2 3 2" xfId="10851" xr:uid="{00000000-0005-0000-0000-0000BC000000}"/>
    <cellStyle name="20% - Accent4 6 2 4" xfId="6616" xr:uid="{00000000-0005-0000-0000-0000BB000000}"/>
    <cellStyle name="20% - Accent4 6 2 4 2" xfId="13745" xr:uid="{00000000-0005-0000-0000-0000BB000000}"/>
    <cellStyle name="20% - Accent4 6 2 5" xfId="8012" xr:uid="{00000000-0005-0000-0000-0000BC000000}"/>
    <cellStyle name="20% - Accent4 6 3" xfId="1310" xr:uid="{00000000-0005-0000-0000-00007F010000}"/>
    <cellStyle name="20% - Accent4 6 3 2" xfId="2737" xr:uid="{00000000-0005-0000-0000-000080010000}"/>
    <cellStyle name="20% - Accent4 6 3 2 2" xfId="5577" xr:uid="{00000000-0005-0000-0000-000080010000}"/>
    <cellStyle name="20% - Accent4 6 3 2 2 2" xfId="12734" xr:uid="{00000000-0005-0000-0000-0000BD000000}"/>
    <cellStyle name="20% - Accent4 6 3 2 3" xfId="9895" xr:uid="{00000000-0005-0000-0000-0000BD000000}"/>
    <cellStyle name="20% - Accent4 6 3 3" xfId="4158" xr:uid="{00000000-0005-0000-0000-00007F010000}"/>
    <cellStyle name="20% - Accent4 6 3 3 2" xfId="11315" xr:uid="{00000000-0005-0000-0000-0000BD000000}"/>
    <cellStyle name="20% - Accent4 6 3 4" xfId="7079" xr:uid="{00000000-0005-0000-0000-0000BC000000}"/>
    <cellStyle name="20% - Accent4 6 3 4 2" xfId="14208" xr:uid="{00000000-0005-0000-0000-0000BC000000}"/>
    <cellStyle name="20% - Accent4 6 3 5" xfId="8476" xr:uid="{00000000-0005-0000-0000-0000BD000000}"/>
    <cellStyle name="20% - Accent4 6 4" xfId="1807" xr:uid="{00000000-0005-0000-0000-000081010000}"/>
    <cellStyle name="20% - Accent4 6 4 2" xfId="4647" xr:uid="{00000000-0005-0000-0000-000081010000}"/>
    <cellStyle name="20% - Accent4 6 4 2 2" xfId="11804" xr:uid="{00000000-0005-0000-0000-0000BB000000}"/>
    <cellStyle name="20% - Accent4 6 4 3" xfId="8965" xr:uid="{00000000-0005-0000-0000-0000BB000000}"/>
    <cellStyle name="20% - Accent4 6 5" xfId="3228" xr:uid="{00000000-0005-0000-0000-00007C010000}"/>
    <cellStyle name="20% - Accent4 6 5 2" xfId="10385" xr:uid="{00000000-0005-0000-0000-0000BB000000}"/>
    <cellStyle name="20% - Accent4 6 6" xfId="6100" xr:uid="{00000000-0005-0000-0000-00003E000000}"/>
    <cellStyle name="20% - Accent4 6 6 2" xfId="13269" xr:uid="{00000000-0005-0000-0000-00003E000000}"/>
    <cellStyle name="20% - Accent4 6 7" xfId="7546" xr:uid="{00000000-0005-0000-0000-0000BB000000}"/>
    <cellStyle name="20% - Accent4 7" xfId="613" xr:uid="{00000000-0005-0000-0000-000082010000}"/>
    <cellStyle name="20% - Accent4 7 2" xfId="2040" xr:uid="{00000000-0005-0000-0000-000083010000}"/>
    <cellStyle name="20% - Accent4 7 2 2" xfId="4880" xr:uid="{00000000-0005-0000-0000-000083010000}"/>
    <cellStyle name="20% - Accent4 7 2 2 2" xfId="12037" xr:uid="{00000000-0005-0000-0000-0000BE000000}"/>
    <cellStyle name="20% - Accent4 7 2 3" xfId="9198" xr:uid="{00000000-0005-0000-0000-0000BE000000}"/>
    <cellStyle name="20% - Accent4 7 3" xfId="3461" xr:uid="{00000000-0005-0000-0000-000082010000}"/>
    <cellStyle name="20% - Accent4 7 3 2" xfId="10618" xr:uid="{00000000-0005-0000-0000-0000BE000000}"/>
    <cellStyle name="20% - Accent4 7 4" xfId="5837" xr:uid="{00000000-0005-0000-0000-00003F000000}"/>
    <cellStyle name="20% - Accent4 7 4 2" xfId="13036" xr:uid="{00000000-0005-0000-0000-00003F000000}"/>
    <cellStyle name="20% - Accent4 7 5" xfId="7779" xr:uid="{00000000-0005-0000-0000-0000BE000000}"/>
    <cellStyle name="20% - Accent4 8" xfId="1077" xr:uid="{00000000-0005-0000-0000-000084010000}"/>
    <cellStyle name="20% - Accent4 8 2" xfId="2504" xr:uid="{00000000-0005-0000-0000-000085010000}"/>
    <cellStyle name="20% - Accent4 8 2 2" xfId="5344" xr:uid="{00000000-0005-0000-0000-000085010000}"/>
    <cellStyle name="20% - Accent4 8 2 2 2" xfId="12501" xr:uid="{00000000-0005-0000-0000-0000BF000000}"/>
    <cellStyle name="20% - Accent4 8 2 3" xfId="9662" xr:uid="{00000000-0005-0000-0000-0000BF000000}"/>
    <cellStyle name="20% - Accent4 8 3" xfId="3925" xr:uid="{00000000-0005-0000-0000-000084010000}"/>
    <cellStyle name="20% - Accent4 8 3 2" xfId="11082" xr:uid="{00000000-0005-0000-0000-0000BF000000}"/>
    <cellStyle name="20% - Accent4 8 4" xfId="6846" xr:uid="{00000000-0005-0000-0000-0000BE000000}"/>
    <cellStyle name="20% - Accent4 8 4 2" xfId="13975" xr:uid="{00000000-0005-0000-0000-0000BE000000}"/>
    <cellStyle name="20% - Accent4 8 5" xfId="8243" xr:uid="{00000000-0005-0000-0000-0000BF000000}"/>
    <cellStyle name="20% - Accent4 9" xfId="1561" xr:uid="{00000000-0005-0000-0000-000086010000}"/>
    <cellStyle name="20% - Accent4 9 2" xfId="2980" xr:uid="{00000000-0005-0000-0000-000087010000}"/>
    <cellStyle name="20% - Accent4 9 2 2" xfId="5820" xr:uid="{00000000-0005-0000-0000-000087010000}"/>
    <cellStyle name="20% - Accent4 9 2 2 2" xfId="12977" xr:uid="{00000000-0005-0000-0000-000015060000}"/>
    <cellStyle name="20% - Accent4 9 2 3" xfId="10138" xr:uid="{00000000-0005-0000-0000-000015060000}"/>
    <cellStyle name="20% - Accent4 9 3" xfId="4401" xr:uid="{00000000-0005-0000-0000-000086010000}"/>
    <cellStyle name="20% - Accent4 9 3 2" xfId="11558" xr:uid="{00000000-0005-0000-0000-000015060000}"/>
    <cellStyle name="20% - Accent4 9 4" xfId="6354" xr:uid="{00000000-0005-0000-0000-0000BF000000}"/>
    <cellStyle name="20% - Accent4 9 4 2" xfId="13506" xr:uid="{00000000-0005-0000-0000-0000BF000000}"/>
    <cellStyle name="20% - Accent4 9 5" xfId="8719" xr:uid="{00000000-0005-0000-0000-000015060000}"/>
    <cellStyle name="20% - Accent5" xfId="5" builtinId="46" customBuiltin="1"/>
    <cellStyle name="20% - Accent5 10" xfId="1574" xr:uid="{00000000-0005-0000-0000-000089010000}"/>
    <cellStyle name="20% - Accent5 10 2" xfId="4414" xr:uid="{00000000-0005-0000-0000-000089010000}"/>
    <cellStyle name="20% - Accent5 10 2 2" xfId="11571" xr:uid="{00000000-0005-0000-0000-0000EA060000}"/>
    <cellStyle name="20% - Accent5 10 3" xfId="8732" xr:uid="{00000000-0005-0000-0000-0000EA060000}"/>
    <cellStyle name="20% - Accent5 11" xfId="2996" xr:uid="{00000000-0005-0000-0000-00003E0D0000}"/>
    <cellStyle name="20% - Accent5 11 2" xfId="10153" xr:uid="{00000000-0005-0000-0000-00003B0D0000}"/>
    <cellStyle name="20% - Accent5 12" xfId="7313" xr:uid="{00000000-0005-0000-0000-0000A31F0000}"/>
    <cellStyle name="20% - Accent5 13" xfId="13017" xr:uid="{00000000-0005-0000-0000-000011070000}"/>
    <cellStyle name="20% - Accent5 2" xfId="64" xr:uid="{00000000-0005-0000-0000-00008A010000}"/>
    <cellStyle name="20% - Accent5 2 2" xfId="257" xr:uid="{00000000-0005-0000-0000-00008B010000}"/>
    <cellStyle name="20% - Accent5 2 2 2" xfId="538" xr:uid="{00000000-0005-0000-0000-00008C010000}"/>
    <cellStyle name="20% - Accent5 2 2 2 2" xfId="1004" xr:uid="{00000000-0005-0000-0000-00008D010000}"/>
    <cellStyle name="20% - Accent5 2 2 2 2 2" xfId="2431" xr:uid="{00000000-0005-0000-0000-00008E010000}"/>
    <cellStyle name="20% - Accent5 2 2 2 2 2 2" xfId="5271" xr:uid="{00000000-0005-0000-0000-00008E010000}"/>
    <cellStyle name="20% - Accent5 2 2 2 2 2 2 2" xfId="12428" xr:uid="{00000000-0005-0000-0000-0000C4000000}"/>
    <cellStyle name="20% - Accent5 2 2 2 2 2 3" xfId="9589" xr:uid="{00000000-0005-0000-0000-0000C4000000}"/>
    <cellStyle name="20% - Accent5 2 2 2 2 3" xfId="3852" xr:uid="{00000000-0005-0000-0000-00008D010000}"/>
    <cellStyle name="20% - Accent5 2 2 2 2 3 2" xfId="11009" xr:uid="{00000000-0005-0000-0000-0000C4000000}"/>
    <cellStyle name="20% - Accent5 2 2 2 2 4" xfId="6773" xr:uid="{00000000-0005-0000-0000-0000C3000000}"/>
    <cellStyle name="20% - Accent5 2 2 2 2 4 2" xfId="13902" xr:uid="{00000000-0005-0000-0000-0000C3000000}"/>
    <cellStyle name="20% - Accent5 2 2 2 2 5" xfId="8170" xr:uid="{00000000-0005-0000-0000-0000C4000000}"/>
    <cellStyle name="20% - Accent5 2 2 2 3" xfId="1468" xr:uid="{00000000-0005-0000-0000-00008F010000}"/>
    <cellStyle name="20% - Accent5 2 2 2 3 2" xfId="2895" xr:uid="{00000000-0005-0000-0000-000090010000}"/>
    <cellStyle name="20% - Accent5 2 2 2 3 2 2" xfId="5735" xr:uid="{00000000-0005-0000-0000-000090010000}"/>
    <cellStyle name="20% - Accent5 2 2 2 3 2 2 2" xfId="12892" xr:uid="{00000000-0005-0000-0000-0000C5000000}"/>
    <cellStyle name="20% - Accent5 2 2 2 3 2 3" xfId="10053" xr:uid="{00000000-0005-0000-0000-0000C5000000}"/>
    <cellStyle name="20% - Accent5 2 2 2 3 3" xfId="4316" xr:uid="{00000000-0005-0000-0000-00008F010000}"/>
    <cellStyle name="20% - Accent5 2 2 2 3 3 2" xfId="11473" xr:uid="{00000000-0005-0000-0000-0000C5000000}"/>
    <cellStyle name="20% - Accent5 2 2 2 3 4" xfId="7237" xr:uid="{00000000-0005-0000-0000-0000C4000000}"/>
    <cellStyle name="20% - Accent5 2 2 2 3 4 2" xfId="14366" xr:uid="{00000000-0005-0000-0000-0000C4000000}"/>
    <cellStyle name="20% - Accent5 2 2 2 3 5" xfId="8634" xr:uid="{00000000-0005-0000-0000-0000C5000000}"/>
    <cellStyle name="20% - Accent5 2 2 2 4" xfId="1965" xr:uid="{00000000-0005-0000-0000-000091010000}"/>
    <cellStyle name="20% - Accent5 2 2 2 4 2" xfId="4805" xr:uid="{00000000-0005-0000-0000-000091010000}"/>
    <cellStyle name="20% - Accent5 2 2 2 4 2 2" xfId="11962" xr:uid="{00000000-0005-0000-0000-0000C3000000}"/>
    <cellStyle name="20% - Accent5 2 2 2 4 3" xfId="9123" xr:uid="{00000000-0005-0000-0000-0000C3000000}"/>
    <cellStyle name="20% - Accent5 2 2 2 5" xfId="3386" xr:uid="{00000000-0005-0000-0000-00008C010000}"/>
    <cellStyle name="20% - Accent5 2 2 2 5 2" xfId="10543" xr:uid="{00000000-0005-0000-0000-0000C3000000}"/>
    <cellStyle name="20% - Accent5 2 2 2 6" xfId="6258" xr:uid="{00000000-0005-0000-0000-000042000000}"/>
    <cellStyle name="20% - Accent5 2 2 2 6 2" xfId="13427" xr:uid="{00000000-0005-0000-0000-000042000000}"/>
    <cellStyle name="20% - Accent5 2 2 2 7" xfId="7704" xr:uid="{00000000-0005-0000-0000-0000C3000000}"/>
    <cellStyle name="20% - Accent5 2 2 3" xfId="771" xr:uid="{00000000-0005-0000-0000-000092010000}"/>
    <cellStyle name="20% - Accent5 2 2 3 2" xfId="2198" xr:uid="{00000000-0005-0000-0000-000093010000}"/>
    <cellStyle name="20% - Accent5 2 2 3 2 2" xfId="5038" xr:uid="{00000000-0005-0000-0000-000093010000}"/>
    <cellStyle name="20% - Accent5 2 2 3 2 2 2" xfId="12195" xr:uid="{00000000-0005-0000-0000-0000C6000000}"/>
    <cellStyle name="20% - Accent5 2 2 3 2 3" xfId="9356" xr:uid="{00000000-0005-0000-0000-0000C6000000}"/>
    <cellStyle name="20% - Accent5 2 2 3 3" xfId="3619" xr:uid="{00000000-0005-0000-0000-000092010000}"/>
    <cellStyle name="20% - Accent5 2 2 3 3 2" xfId="10776" xr:uid="{00000000-0005-0000-0000-0000C6000000}"/>
    <cellStyle name="20% - Accent5 2 2 3 4" xfId="6541" xr:uid="{00000000-0005-0000-0000-0000C5000000}"/>
    <cellStyle name="20% - Accent5 2 2 3 4 2" xfId="13670" xr:uid="{00000000-0005-0000-0000-0000C5000000}"/>
    <cellStyle name="20% - Accent5 2 2 3 5" xfId="7937" xr:uid="{00000000-0005-0000-0000-0000C6000000}"/>
    <cellStyle name="20% - Accent5 2 2 4" xfId="1235" xr:uid="{00000000-0005-0000-0000-000094010000}"/>
    <cellStyle name="20% - Accent5 2 2 4 2" xfId="2662" xr:uid="{00000000-0005-0000-0000-000095010000}"/>
    <cellStyle name="20% - Accent5 2 2 4 2 2" xfId="5502" xr:uid="{00000000-0005-0000-0000-000095010000}"/>
    <cellStyle name="20% - Accent5 2 2 4 2 2 2" xfId="12659" xr:uid="{00000000-0005-0000-0000-0000C7000000}"/>
    <cellStyle name="20% - Accent5 2 2 4 2 3" xfId="9820" xr:uid="{00000000-0005-0000-0000-0000C7000000}"/>
    <cellStyle name="20% - Accent5 2 2 4 3" xfId="4083" xr:uid="{00000000-0005-0000-0000-000094010000}"/>
    <cellStyle name="20% - Accent5 2 2 4 3 2" xfId="11240" xr:uid="{00000000-0005-0000-0000-0000C7000000}"/>
    <cellStyle name="20% - Accent5 2 2 4 4" xfId="7004" xr:uid="{00000000-0005-0000-0000-0000C6000000}"/>
    <cellStyle name="20% - Accent5 2 2 4 4 2" xfId="14133" xr:uid="{00000000-0005-0000-0000-0000C6000000}"/>
    <cellStyle name="20% - Accent5 2 2 4 5" xfId="8401" xr:uid="{00000000-0005-0000-0000-0000C7000000}"/>
    <cellStyle name="20% - Accent5 2 2 5" xfId="1732" xr:uid="{00000000-0005-0000-0000-000096010000}"/>
    <cellStyle name="20% - Accent5 2 2 5 2" xfId="4572" xr:uid="{00000000-0005-0000-0000-000096010000}"/>
    <cellStyle name="20% - Accent5 2 2 5 2 2" xfId="11729" xr:uid="{00000000-0005-0000-0000-0000C2000000}"/>
    <cellStyle name="20% - Accent5 2 2 5 3" xfId="8890" xr:uid="{00000000-0005-0000-0000-0000C2000000}"/>
    <cellStyle name="20% - Accent5 2 2 6" xfId="3153" xr:uid="{00000000-0005-0000-0000-00008B010000}"/>
    <cellStyle name="20% - Accent5 2 2 6 2" xfId="10310" xr:uid="{00000000-0005-0000-0000-0000C2000000}"/>
    <cellStyle name="20% - Accent5 2 2 7" xfId="6025" xr:uid="{00000000-0005-0000-0000-000041000000}"/>
    <cellStyle name="20% - Accent5 2 2 7 2" xfId="13194" xr:uid="{00000000-0005-0000-0000-000041000000}"/>
    <cellStyle name="20% - Accent5 2 2 8" xfId="7471" xr:uid="{00000000-0005-0000-0000-0000C2000000}"/>
    <cellStyle name="20% - Accent5 2 3" xfId="410" xr:uid="{00000000-0005-0000-0000-000097010000}"/>
    <cellStyle name="20% - Accent5 2 3 2" xfId="876" xr:uid="{00000000-0005-0000-0000-000098010000}"/>
    <cellStyle name="20% - Accent5 2 3 2 2" xfId="2303" xr:uid="{00000000-0005-0000-0000-000099010000}"/>
    <cellStyle name="20% - Accent5 2 3 2 2 2" xfId="5143" xr:uid="{00000000-0005-0000-0000-000099010000}"/>
    <cellStyle name="20% - Accent5 2 3 2 2 2 2" xfId="12300" xr:uid="{00000000-0005-0000-0000-0000C9000000}"/>
    <cellStyle name="20% - Accent5 2 3 2 2 3" xfId="9461" xr:uid="{00000000-0005-0000-0000-0000C9000000}"/>
    <cellStyle name="20% - Accent5 2 3 2 3" xfId="3724" xr:uid="{00000000-0005-0000-0000-000098010000}"/>
    <cellStyle name="20% - Accent5 2 3 2 3 2" xfId="10881" xr:uid="{00000000-0005-0000-0000-0000C9000000}"/>
    <cellStyle name="20% - Accent5 2 3 2 4" xfId="6646" xr:uid="{00000000-0005-0000-0000-0000C8000000}"/>
    <cellStyle name="20% - Accent5 2 3 2 4 2" xfId="13775" xr:uid="{00000000-0005-0000-0000-0000C8000000}"/>
    <cellStyle name="20% - Accent5 2 3 2 5" xfId="8042" xr:uid="{00000000-0005-0000-0000-0000C9000000}"/>
    <cellStyle name="20% - Accent5 2 3 3" xfId="1340" xr:uid="{00000000-0005-0000-0000-00009A010000}"/>
    <cellStyle name="20% - Accent5 2 3 3 2" xfId="2767" xr:uid="{00000000-0005-0000-0000-00009B010000}"/>
    <cellStyle name="20% - Accent5 2 3 3 2 2" xfId="5607" xr:uid="{00000000-0005-0000-0000-00009B010000}"/>
    <cellStyle name="20% - Accent5 2 3 3 2 2 2" xfId="12764" xr:uid="{00000000-0005-0000-0000-0000CA000000}"/>
    <cellStyle name="20% - Accent5 2 3 3 2 3" xfId="9925" xr:uid="{00000000-0005-0000-0000-0000CA000000}"/>
    <cellStyle name="20% - Accent5 2 3 3 3" xfId="4188" xr:uid="{00000000-0005-0000-0000-00009A010000}"/>
    <cellStyle name="20% - Accent5 2 3 3 3 2" xfId="11345" xr:uid="{00000000-0005-0000-0000-0000CA000000}"/>
    <cellStyle name="20% - Accent5 2 3 3 4" xfId="7109" xr:uid="{00000000-0005-0000-0000-0000C9000000}"/>
    <cellStyle name="20% - Accent5 2 3 3 4 2" xfId="14238" xr:uid="{00000000-0005-0000-0000-0000C9000000}"/>
    <cellStyle name="20% - Accent5 2 3 3 5" xfId="8506" xr:uid="{00000000-0005-0000-0000-0000CA000000}"/>
    <cellStyle name="20% - Accent5 2 3 4" xfId="1837" xr:uid="{00000000-0005-0000-0000-00009C010000}"/>
    <cellStyle name="20% - Accent5 2 3 4 2" xfId="4677" xr:uid="{00000000-0005-0000-0000-00009C010000}"/>
    <cellStyle name="20% - Accent5 2 3 4 2 2" xfId="11834" xr:uid="{00000000-0005-0000-0000-0000C8000000}"/>
    <cellStyle name="20% - Accent5 2 3 4 3" xfId="8995" xr:uid="{00000000-0005-0000-0000-0000C8000000}"/>
    <cellStyle name="20% - Accent5 2 3 5" xfId="3258" xr:uid="{00000000-0005-0000-0000-000097010000}"/>
    <cellStyle name="20% - Accent5 2 3 5 2" xfId="10415" xr:uid="{00000000-0005-0000-0000-0000C8000000}"/>
    <cellStyle name="20% - Accent5 2 3 6" xfId="6130" xr:uid="{00000000-0005-0000-0000-000043000000}"/>
    <cellStyle name="20% - Accent5 2 3 6 2" xfId="13299" xr:uid="{00000000-0005-0000-0000-000043000000}"/>
    <cellStyle name="20% - Accent5 2 3 7" xfId="7576" xr:uid="{00000000-0005-0000-0000-0000C8000000}"/>
    <cellStyle name="20% - Accent5 2 4" xfId="643" xr:uid="{00000000-0005-0000-0000-00009D010000}"/>
    <cellStyle name="20% - Accent5 2 4 2" xfId="2070" xr:uid="{00000000-0005-0000-0000-00009E010000}"/>
    <cellStyle name="20% - Accent5 2 4 2 2" xfId="4910" xr:uid="{00000000-0005-0000-0000-00009E010000}"/>
    <cellStyle name="20% - Accent5 2 4 2 2 2" xfId="12067" xr:uid="{00000000-0005-0000-0000-0000CB000000}"/>
    <cellStyle name="20% - Accent5 2 4 2 3" xfId="9228" xr:uid="{00000000-0005-0000-0000-0000CB000000}"/>
    <cellStyle name="20% - Accent5 2 4 3" xfId="3491" xr:uid="{00000000-0005-0000-0000-00009D010000}"/>
    <cellStyle name="20% - Accent5 2 4 3 2" xfId="10648" xr:uid="{00000000-0005-0000-0000-0000CB000000}"/>
    <cellStyle name="20% - Accent5 2 4 4" xfId="6413" xr:uid="{00000000-0005-0000-0000-0000CA000000}"/>
    <cellStyle name="20% - Accent5 2 4 4 2" xfId="13542" xr:uid="{00000000-0005-0000-0000-0000CA000000}"/>
    <cellStyle name="20% - Accent5 2 4 5" xfId="7809" xr:uid="{00000000-0005-0000-0000-0000CB000000}"/>
    <cellStyle name="20% - Accent5 2 5" xfId="1107" xr:uid="{00000000-0005-0000-0000-00009F010000}"/>
    <cellStyle name="20% - Accent5 2 5 2" xfId="2534" xr:uid="{00000000-0005-0000-0000-0000A0010000}"/>
    <cellStyle name="20% - Accent5 2 5 2 2" xfId="5374" xr:uid="{00000000-0005-0000-0000-0000A0010000}"/>
    <cellStyle name="20% - Accent5 2 5 2 2 2" xfId="12531" xr:uid="{00000000-0005-0000-0000-0000CC000000}"/>
    <cellStyle name="20% - Accent5 2 5 2 3" xfId="9692" xr:uid="{00000000-0005-0000-0000-0000CC000000}"/>
    <cellStyle name="20% - Accent5 2 5 3" xfId="3955" xr:uid="{00000000-0005-0000-0000-00009F010000}"/>
    <cellStyle name="20% - Accent5 2 5 3 2" xfId="11112" xr:uid="{00000000-0005-0000-0000-0000CC000000}"/>
    <cellStyle name="20% - Accent5 2 5 4" xfId="6876" xr:uid="{00000000-0005-0000-0000-0000CB000000}"/>
    <cellStyle name="20% - Accent5 2 5 4 2" xfId="14005" xr:uid="{00000000-0005-0000-0000-0000CB000000}"/>
    <cellStyle name="20% - Accent5 2 5 5" xfId="8273" xr:uid="{00000000-0005-0000-0000-0000CC000000}"/>
    <cellStyle name="20% - Accent5 2 6" xfId="1603" xr:uid="{00000000-0005-0000-0000-0000A1010000}"/>
    <cellStyle name="20% - Accent5 2 6 2" xfId="4443" xr:uid="{00000000-0005-0000-0000-0000A1010000}"/>
    <cellStyle name="20% - Accent5 2 6 2 2" xfId="11600" xr:uid="{00000000-0005-0000-0000-0000C1000000}"/>
    <cellStyle name="20% - Accent5 2 6 3" xfId="8761" xr:uid="{00000000-0005-0000-0000-0000C1000000}"/>
    <cellStyle name="20% - Accent5 2 7" xfId="3025" xr:uid="{00000000-0005-0000-0000-00008A010000}"/>
    <cellStyle name="20% - Accent5 2 7 2" xfId="10182" xr:uid="{00000000-0005-0000-0000-0000C1000000}"/>
    <cellStyle name="20% - Accent5 2 8" xfId="5897" xr:uid="{00000000-0005-0000-0000-000040000000}"/>
    <cellStyle name="20% - Accent5 2 8 2" xfId="13066" xr:uid="{00000000-0005-0000-0000-000040000000}"/>
    <cellStyle name="20% - Accent5 2 9" xfId="7342" xr:uid="{00000000-0005-0000-0000-0000C1000000}"/>
    <cellStyle name="20% - Accent5 3" xfId="109" xr:uid="{00000000-0005-0000-0000-0000A2010000}"/>
    <cellStyle name="20% - Accent5 3 2" xfId="256" xr:uid="{00000000-0005-0000-0000-0000A3010000}"/>
    <cellStyle name="20% - Accent5 3 2 2" xfId="537" xr:uid="{00000000-0005-0000-0000-0000A4010000}"/>
    <cellStyle name="20% - Accent5 3 2 2 2" xfId="1003" xr:uid="{00000000-0005-0000-0000-0000A5010000}"/>
    <cellStyle name="20% - Accent5 3 2 2 2 2" xfId="2430" xr:uid="{00000000-0005-0000-0000-0000A6010000}"/>
    <cellStyle name="20% - Accent5 3 2 2 2 2 2" xfId="5270" xr:uid="{00000000-0005-0000-0000-0000A6010000}"/>
    <cellStyle name="20% - Accent5 3 2 2 2 2 2 2" xfId="12427" xr:uid="{00000000-0005-0000-0000-0000D0000000}"/>
    <cellStyle name="20% - Accent5 3 2 2 2 2 3" xfId="9588" xr:uid="{00000000-0005-0000-0000-0000D0000000}"/>
    <cellStyle name="20% - Accent5 3 2 2 2 3" xfId="3851" xr:uid="{00000000-0005-0000-0000-0000A5010000}"/>
    <cellStyle name="20% - Accent5 3 2 2 2 3 2" xfId="11008" xr:uid="{00000000-0005-0000-0000-0000D0000000}"/>
    <cellStyle name="20% - Accent5 3 2 2 2 4" xfId="6772" xr:uid="{00000000-0005-0000-0000-0000CF000000}"/>
    <cellStyle name="20% - Accent5 3 2 2 2 4 2" xfId="13901" xr:uid="{00000000-0005-0000-0000-0000CF000000}"/>
    <cellStyle name="20% - Accent5 3 2 2 2 5" xfId="8169" xr:uid="{00000000-0005-0000-0000-0000D0000000}"/>
    <cellStyle name="20% - Accent5 3 2 2 3" xfId="1467" xr:uid="{00000000-0005-0000-0000-0000A7010000}"/>
    <cellStyle name="20% - Accent5 3 2 2 3 2" xfId="2894" xr:uid="{00000000-0005-0000-0000-0000A8010000}"/>
    <cellStyle name="20% - Accent5 3 2 2 3 2 2" xfId="5734" xr:uid="{00000000-0005-0000-0000-0000A8010000}"/>
    <cellStyle name="20% - Accent5 3 2 2 3 2 2 2" xfId="12891" xr:uid="{00000000-0005-0000-0000-0000D1000000}"/>
    <cellStyle name="20% - Accent5 3 2 2 3 2 3" xfId="10052" xr:uid="{00000000-0005-0000-0000-0000D1000000}"/>
    <cellStyle name="20% - Accent5 3 2 2 3 3" xfId="4315" xr:uid="{00000000-0005-0000-0000-0000A7010000}"/>
    <cellStyle name="20% - Accent5 3 2 2 3 3 2" xfId="11472" xr:uid="{00000000-0005-0000-0000-0000D1000000}"/>
    <cellStyle name="20% - Accent5 3 2 2 3 4" xfId="7236" xr:uid="{00000000-0005-0000-0000-0000D0000000}"/>
    <cellStyle name="20% - Accent5 3 2 2 3 4 2" xfId="14365" xr:uid="{00000000-0005-0000-0000-0000D0000000}"/>
    <cellStyle name="20% - Accent5 3 2 2 3 5" xfId="8633" xr:uid="{00000000-0005-0000-0000-0000D1000000}"/>
    <cellStyle name="20% - Accent5 3 2 2 4" xfId="1964" xr:uid="{00000000-0005-0000-0000-0000A9010000}"/>
    <cellStyle name="20% - Accent5 3 2 2 4 2" xfId="4804" xr:uid="{00000000-0005-0000-0000-0000A9010000}"/>
    <cellStyle name="20% - Accent5 3 2 2 4 2 2" xfId="11961" xr:uid="{00000000-0005-0000-0000-0000CF000000}"/>
    <cellStyle name="20% - Accent5 3 2 2 4 3" xfId="9122" xr:uid="{00000000-0005-0000-0000-0000CF000000}"/>
    <cellStyle name="20% - Accent5 3 2 2 5" xfId="3385" xr:uid="{00000000-0005-0000-0000-0000A4010000}"/>
    <cellStyle name="20% - Accent5 3 2 2 5 2" xfId="10542" xr:uid="{00000000-0005-0000-0000-0000CF000000}"/>
    <cellStyle name="20% - Accent5 3 2 2 6" xfId="6257" xr:uid="{00000000-0005-0000-0000-000046000000}"/>
    <cellStyle name="20% - Accent5 3 2 2 6 2" xfId="13426" xr:uid="{00000000-0005-0000-0000-000046000000}"/>
    <cellStyle name="20% - Accent5 3 2 2 7" xfId="7703" xr:uid="{00000000-0005-0000-0000-0000CF000000}"/>
    <cellStyle name="20% - Accent5 3 2 3" xfId="770" xr:uid="{00000000-0005-0000-0000-0000AA010000}"/>
    <cellStyle name="20% - Accent5 3 2 3 2" xfId="2197" xr:uid="{00000000-0005-0000-0000-0000AB010000}"/>
    <cellStyle name="20% - Accent5 3 2 3 2 2" xfId="5037" xr:uid="{00000000-0005-0000-0000-0000AB010000}"/>
    <cellStyle name="20% - Accent5 3 2 3 2 2 2" xfId="12194" xr:uid="{00000000-0005-0000-0000-0000D2000000}"/>
    <cellStyle name="20% - Accent5 3 2 3 2 3" xfId="9355" xr:uid="{00000000-0005-0000-0000-0000D2000000}"/>
    <cellStyle name="20% - Accent5 3 2 3 3" xfId="3618" xr:uid="{00000000-0005-0000-0000-0000AA010000}"/>
    <cellStyle name="20% - Accent5 3 2 3 3 2" xfId="10775" xr:uid="{00000000-0005-0000-0000-0000D2000000}"/>
    <cellStyle name="20% - Accent5 3 2 3 4" xfId="6540" xr:uid="{00000000-0005-0000-0000-0000D1000000}"/>
    <cellStyle name="20% - Accent5 3 2 3 4 2" xfId="13669" xr:uid="{00000000-0005-0000-0000-0000D1000000}"/>
    <cellStyle name="20% - Accent5 3 2 3 5" xfId="7936" xr:uid="{00000000-0005-0000-0000-0000D2000000}"/>
    <cellStyle name="20% - Accent5 3 2 4" xfId="1234" xr:uid="{00000000-0005-0000-0000-0000AC010000}"/>
    <cellStyle name="20% - Accent5 3 2 4 2" xfId="2661" xr:uid="{00000000-0005-0000-0000-0000AD010000}"/>
    <cellStyle name="20% - Accent5 3 2 4 2 2" xfId="5501" xr:uid="{00000000-0005-0000-0000-0000AD010000}"/>
    <cellStyle name="20% - Accent5 3 2 4 2 2 2" xfId="12658" xr:uid="{00000000-0005-0000-0000-0000D3000000}"/>
    <cellStyle name="20% - Accent5 3 2 4 2 3" xfId="9819" xr:uid="{00000000-0005-0000-0000-0000D3000000}"/>
    <cellStyle name="20% - Accent5 3 2 4 3" xfId="4082" xr:uid="{00000000-0005-0000-0000-0000AC010000}"/>
    <cellStyle name="20% - Accent5 3 2 4 3 2" xfId="11239" xr:uid="{00000000-0005-0000-0000-0000D3000000}"/>
    <cellStyle name="20% - Accent5 3 2 4 4" xfId="7003" xr:uid="{00000000-0005-0000-0000-0000D2000000}"/>
    <cellStyle name="20% - Accent5 3 2 4 4 2" xfId="14132" xr:uid="{00000000-0005-0000-0000-0000D2000000}"/>
    <cellStyle name="20% - Accent5 3 2 4 5" xfId="8400" xr:uid="{00000000-0005-0000-0000-0000D3000000}"/>
    <cellStyle name="20% - Accent5 3 2 5" xfId="1731" xr:uid="{00000000-0005-0000-0000-0000AE010000}"/>
    <cellStyle name="20% - Accent5 3 2 5 2" xfId="4571" xr:uid="{00000000-0005-0000-0000-0000AE010000}"/>
    <cellStyle name="20% - Accent5 3 2 5 2 2" xfId="11728" xr:uid="{00000000-0005-0000-0000-0000CE000000}"/>
    <cellStyle name="20% - Accent5 3 2 5 3" xfId="8889" xr:uid="{00000000-0005-0000-0000-0000CE000000}"/>
    <cellStyle name="20% - Accent5 3 2 6" xfId="3152" xr:uid="{00000000-0005-0000-0000-0000A3010000}"/>
    <cellStyle name="20% - Accent5 3 2 6 2" xfId="10309" xr:uid="{00000000-0005-0000-0000-0000CE000000}"/>
    <cellStyle name="20% - Accent5 3 2 7" xfId="6024" xr:uid="{00000000-0005-0000-0000-000045000000}"/>
    <cellStyle name="20% - Accent5 3 2 7 2" xfId="13193" xr:uid="{00000000-0005-0000-0000-000045000000}"/>
    <cellStyle name="20% - Accent5 3 2 8" xfId="7470" xr:uid="{00000000-0005-0000-0000-0000CE000000}"/>
    <cellStyle name="20% - Accent5 3 3" xfId="445" xr:uid="{00000000-0005-0000-0000-0000AF010000}"/>
    <cellStyle name="20% - Accent5 3 3 2" xfId="911" xr:uid="{00000000-0005-0000-0000-0000B0010000}"/>
    <cellStyle name="20% - Accent5 3 3 2 2" xfId="2338" xr:uid="{00000000-0005-0000-0000-0000B1010000}"/>
    <cellStyle name="20% - Accent5 3 3 2 2 2" xfId="5178" xr:uid="{00000000-0005-0000-0000-0000B1010000}"/>
    <cellStyle name="20% - Accent5 3 3 2 2 2 2" xfId="12335" xr:uid="{00000000-0005-0000-0000-0000D5000000}"/>
    <cellStyle name="20% - Accent5 3 3 2 2 3" xfId="9496" xr:uid="{00000000-0005-0000-0000-0000D5000000}"/>
    <cellStyle name="20% - Accent5 3 3 2 3" xfId="3759" xr:uid="{00000000-0005-0000-0000-0000B0010000}"/>
    <cellStyle name="20% - Accent5 3 3 2 3 2" xfId="10916" xr:uid="{00000000-0005-0000-0000-0000D5000000}"/>
    <cellStyle name="20% - Accent5 3 3 2 4" xfId="6681" xr:uid="{00000000-0005-0000-0000-0000D4000000}"/>
    <cellStyle name="20% - Accent5 3 3 2 4 2" xfId="13810" xr:uid="{00000000-0005-0000-0000-0000D4000000}"/>
    <cellStyle name="20% - Accent5 3 3 2 5" xfId="8077" xr:uid="{00000000-0005-0000-0000-0000D5000000}"/>
    <cellStyle name="20% - Accent5 3 3 3" xfId="1375" xr:uid="{00000000-0005-0000-0000-0000B2010000}"/>
    <cellStyle name="20% - Accent5 3 3 3 2" xfId="2802" xr:uid="{00000000-0005-0000-0000-0000B3010000}"/>
    <cellStyle name="20% - Accent5 3 3 3 2 2" xfId="5642" xr:uid="{00000000-0005-0000-0000-0000B3010000}"/>
    <cellStyle name="20% - Accent5 3 3 3 2 2 2" xfId="12799" xr:uid="{00000000-0005-0000-0000-0000D6000000}"/>
    <cellStyle name="20% - Accent5 3 3 3 2 3" xfId="9960" xr:uid="{00000000-0005-0000-0000-0000D6000000}"/>
    <cellStyle name="20% - Accent5 3 3 3 3" xfId="4223" xr:uid="{00000000-0005-0000-0000-0000B2010000}"/>
    <cellStyle name="20% - Accent5 3 3 3 3 2" xfId="11380" xr:uid="{00000000-0005-0000-0000-0000D6000000}"/>
    <cellStyle name="20% - Accent5 3 3 3 4" xfId="7144" xr:uid="{00000000-0005-0000-0000-0000D5000000}"/>
    <cellStyle name="20% - Accent5 3 3 3 4 2" xfId="14273" xr:uid="{00000000-0005-0000-0000-0000D5000000}"/>
    <cellStyle name="20% - Accent5 3 3 3 5" xfId="8541" xr:uid="{00000000-0005-0000-0000-0000D6000000}"/>
    <cellStyle name="20% - Accent5 3 3 4" xfId="1872" xr:uid="{00000000-0005-0000-0000-0000B4010000}"/>
    <cellStyle name="20% - Accent5 3 3 4 2" xfId="4712" xr:uid="{00000000-0005-0000-0000-0000B4010000}"/>
    <cellStyle name="20% - Accent5 3 3 4 2 2" xfId="11869" xr:uid="{00000000-0005-0000-0000-0000D4000000}"/>
    <cellStyle name="20% - Accent5 3 3 4 3" xfId="9030" xr:uid="{00000000-0005-0000-0000-0000D4000000}"/>
    <cellStyle name="20% - Accent5 3 3 5" xfId="3293" xr:uid="{00000000-0005-0000-0000-0000AF010000}"/>
    <cellStyle name="20% - Accent5 3 3 5 2" xfId="10450" xr:uid="{00000000-0005-0000-0000-0000D4000000}"/>
    <cellStyle name="20% - Accent5 3 3 6" xfId="6165" xr:uid="{00000000-0005-0000-0000-000047000000}"/>
    <cellStyle name="20% - Accent5 3 3 6 2" xfId="13334" xr:uid="{00000000-0005-0000-0000-000047000000}"/>
    <cellStyle name="20% - Accent5 3 3 7" xfId="7611" xr:uid="{00000000-0005-0000-0000-0000D4000000}"/>
    <cellStyle name="20% - Accent5 3 4" xfId="678" xr:uid="{00000000-0005-0000-0000-0000B5010000}"/>
    <cellStyle name="20% - Accent5 3 4 2" xfId="2105" xr:uid="{00000000-0005-0000-0000-0000B6010000}"/>
    <cellStyle name="20% - Accent5 3 4 2 2" xfId="4945" xr:uid="{00000000-0005-0000-0000-0000B6010000}"/>
    <cellStyle name="20% - Accent5 3 4 2 2 2" xfId="12102" xr:uid="{00000000-0005-0000-0000-0000D7000000}"/>
    <cellStyle name="20% - Accent5 3 4 2 3" xfId="9263" xr:uid="{00000000-0005-0000-0000-0000D7000000}"/>
    <cellStyle name="20% - Accent5 3 4 3" xfId="3526" xr:uid="{00000000-0005-0000-0000-0000B5010000}"/>
    <cellStyle name="20% - Accent5 3 4 3 2" xfId="10683" xr:uid="{00000000-0005-0000-0000-0000D7000000}"/>
    <cellStyle name="20% - Accent5 3 4 4" xfId="6448" xr:uid="{00000000-0005-0000-0000-0000D6000000}"/>
    <cellStyle name="20% - Accent5 3 4 4 2" xfId="13577" xr:uid="{00000000-0005-0000-0000-0000D6000000}"/>
    <cellStyle name="20% - Accent5 3 4 5" xfId="7844" xr:uid="{00000000-0005-0000-0000-0000D7000000}"/>
    <cellStyle name="20% - Accent5 3 5" xfId="1142" xr:uid="{00000000-0005-0000-0000-0000B7010000}"/>
    <cellStyle name="20% - Accent5 3 5 2" xfId="2569" xr:uid="{00000000-0005-0000-0000-0000B8010000}"/>
    <cellStyle name="20% - Accent5 3 5 2 2" xfId="5409" xr:uid="{00000000-0005-0000-0000-0000B8010000}"/>
    <cellStyle name="20% - Accent5 3 5 2 2 2" xfId="12566" xr:uid="{00000000-0005-0000-0000-0000D8000000}"/>
    <cellStyle name="20% - Accent5 3 5 2 3" xfId="9727" xr:uid="{00000000-0005-0000-0000-0000D8000000}"/>
    <cellStyle name="20% - Accent5 3 5 3" xfId="3990" xr:uid="{00000000-0005-0000-0000-0000B7010000}"/>
    <cellStyle name="20% - Accent5 3 5 3 2" xfId="11147" xr:uid="{00000000-0005-0000-0000-0000D8000000}"/>
    <cellStyle name="20% - Accent5 3 5 4" xfId="6911" xr:uid="{00000000-0005-0000-0000-0000D7000000}"/>
    <cellStyle name="20% - Accent5 3 5 4 2" xfId="14040" xr:uid="{00000000-0005-0000-0000-0000D7000000}"/>
    <cellStyle name="20% - Accent5 3 5 5" xfId="8308" xr:uid="{00000000-0005-0000-0000-0000D8000000}"/>
    <cellStyle name="20% - Accent5 3 6" xfId="1639" xr:uid="{00000000-0005-0000-0000-0000B9010000}"/>
    <cellStyle name="20% - Accent5 3 6 2" xfId="4479" xr:uid="{00000000-0005-0000-0000-0000B9010000}"/>
    <cellStyle name="20% - Accent5 3 6 2 2" xfId="11636" xr:uid="{00000000-0005-0000-0000-0000CD000000}"/>
    <cellStyle name="20% - Accent5 3 6 3" xfId="8797" xr:uid="{00000000-0005-0000-0000-0000CD000000}"/>
    <cellStyle name="20% - Accent5 3 7" xfId="3060" xr:uid="{00000000-0005-0000-0000-0000A2010000}"/>
    <cellStyle name="20% - Accent5 3 7 2" xfId="10217" xr:uid="{00000000-0005-0000-0000-0000CD000000}"/>
    <cellStyle name="20% - Accent5 3 8" xfId="5932" xr:uid="{00000000-0005-0000-0000-000044000000}"/>
    <cellStyle name="20% - Accent5 3 8 2" xfId="13101" xr:uid="{00000000-0005-0000-0000-000044000000}"/>
    <cellStyle name="20% - Accent5 3 9" xfId="7377" xr:uid="{00000000-0005-0000-0000-0000CD000000}"/>
    <cellStyle name="20% - Accent5 4" xfId="178" xr:uid="{00000000-0005-0000-0000-0000BA010000}"/>
    <cellStyle name="20% - Accent5 4 2" xfId="258" xr:uid="{00000000-0005-0000-0000-0000BB010000}"/>
    <cellStyle name="20% - Accent5 4 2 2" xfId="539" xr:uid="{00000000-0005-0000-0000-0000BC010000}"/>
    <cellStyle name="20% - Accent5 4 2 2 2" xfId="1005" xr:uid="{00000000-0005-0000-0000-0000BD010000}"/>
    <cellStyle name="20% - Accent5 4 2 2 2 2" xfId="2432" xr:uid="{00000000-0005-0000-0000-0000BE010000}"/>
    <cellStyle name="20% - Accent5 4 2 2 2 2 2" xfId="5272" xr:uid="{00000000-0005-0000-0000-0000BE010000}"/>
    <cellStyle name="20% - Accent5 4 2 2 2 2 2 2" xfId="12429" xr:uid="{00000000-0005-0000-0000-0000DC000000}"/>
    <cellStyle name="20% - Accent5 4 2 2 2 2 3" xfId="9590" xr:uid="{00000000-0005-0000-0000-0000DC000000}"/>
    <cellStyle name="20% - Accent5 4 2 2 2 3" xfId="3853" xr:uid="{00000000-0005-0000-0000-0000BD010000}"/>
    <cellStyle name="20% - Accent5 4 2 2 2 3 2" xfId="11010" xr:uid="{00000000-0005-0000-0000-0000DC000000}"/>
    <cellStyle name="20% - Accent5 4 2 2 2 4" xfId="6774" xr:uid="{00000000-0005-0000-0000-0000DB000000}"/>
    <cellStyle name="20% - Accent5 4 2 2 2 4 2" xfId="13903" xr:uid="{00000000-0005-0000-0000-0000DB000000}"/>
    <cellStyle name="20% - Accent5 4 2 2 2 5" xfId="8171" xr:uid="{00000000-0005-0000-0000-0000DC000000}"/>
    <cellStyle name="20% - Accent5 4 2 2 3" xfId="1469" xr:uid="{00000000-0005-0000-0000-0000BF010000}"/>
    <cellStyle name="20% - Accent5 4 2 2 3 2" xfId="2896" xr:uid="{00000000-0005-0000-0000-0000C0010000}"/>
    <cellStyle name="20% - Accent5 4 2 2 3 2 2" xfId="5736" xr:uid="{00000000-0005-0000-0000-0000C0010000}"/>
    <cellStyle name="20% - Accent5 4 2 2 3 2 2 2" xfId="12893" xr:uid="{00000000-0005-0000-0000-0000DD000000}"/>
    <cellStyle name="20% - Accent5 4 2 2 3 2 3" xfId="10054" xr:uid="{00000000-0005-0000-0000-0000DD000000}"/>
    <cellStyle name="20% - Accent5 4 2 2 3 3" xfId="4317" xr:uid="{00000000-0005-0000-0000-0000BF010000}"/>
    <cellStyle name="20% - Accent5 4 2 2 3 3 2" xfId="11474" xr:uid="{00000000-0005-0000-0000-0000DD000000}"/>
    <cellStyle name="20% - Accent5 4 2 2 3 4" xfId="7238" xr:uid="{00000000-0005-0000-0000-0000DC000000}"/>
    <cellStyle name="20% - Accent5 4 2 2 3 4 2" xfId="14367" xr:uid="{00000000-0005-0000-0000-0000DC000000}"/>
    <cellStyle name="20% - Accent5 4 2 2 3 5" xfId="8635" xr:uid="{00000000-0005-0000-0000-0000DD000000}"/>
    <cellStyle name="20% - Accent5 4 2 2 4" xfId="1966" xr:uid="{00000000-0005-0000-0000-0000C1010000}"/>
    <cellStyle name="20% - Accent5 4 2 2 4 2" xfId="4806" xr:uid="{00000000-0005-0000-0000-0000C1010000}"/>
    <cellStyle name="20% - Accent5 4 2 2 4 2 2" xfId="11963" xr:uid="{00000000-0005-0000-0000-0000DB000000}"/>
    <cellStyle name="20% - Accent5 4 2 2 4 3" xfId="9124" xr:uid="{00000000-0005-0000-0000-0000DB000000}"/>
    <cellStyle name="20% - Accent5 4 2 2 5" xfId="3387" xr:uid="{00000000-0005-0000-0000-0000BC010000}"/>
    <cellStyle name="20% - Accent5 4 2 2 5 2" xfId="10544" xr:uid="{00000000-0005-0000-0000-0000DB000000}"/>
    <cellStyle name="20% - Accent5 4 2 2 6" xfId="6259" xr:uid="{00000000-0005-0000-0000-00004A000000}"/>
    <cellStyle name="20% - Accent5 4 2 2 6 2" xfId="13428" xr:uid="{00000000-0005-0000-0000-00004A000000}"/>
    <cellStyle name="20% - Accent5 4 2 2 7" xfId="7705" xr:uid="{00000000-0005-0000-0000-0000DB000000}"/>
    <cellStyle name="20% - Accent5 4 2 3" xfId="772" xr:uid="{00000000-0005-0000-0000-0000C2010000}"/>
    <cellStyle name="20% - Accent5 4 2 3 2" xfId="2199" xr:uid="{00000000-0005-0000-0000-0000C3010000}"/>
    <cellStyle name="20% - Accent5 4 2 3 2 2" xfId="5039" xr:uid="{00000000-0005-0000-0000-0000C3010000}"/>
    <cellStyle name="20% - Accent5 4 2 3 2 2 2" xfId="12196" xr:uid="{00000000-0005-0000-0000-0000DE000000}"/>
    <cellStyle name="20% - Accent5 4 2 3 2 3" xfId="9357" xr:uid="{00000000-0005-0000-0000-0000DE000000}"/>
    <cellStyle name="20% - Accent5 4 2 3 3" xfId="3620" xr:uid="{00000000-0005-0000-0000-0000C2010000}"/>
    <cellStyle name="20% - Accent5 4 2 3 3 2" xfId="10777" xr:uid="{00000000-0005-0000-0000-0000DE000000}"/>
    <cellStyle name="20% - Accent5 4 2 3 4" xfId="6542" xr:uid="{00000000-0005-0000-0000-0000DD000000}"/>
    <cellStyle name="20% - Accent5 4 2 3 4 2" xfId="13671" xr:uid="{00000000-0005-0000-0000-0000DD000000}"/>
    <cellStyle name="20% - Accent5 4 2 3 5" xfId="7938" xr:uid="{00000000-0005-0000-0000-0000DE000000}"/>
    <cellStyle name="20% - Accent5 4 2 4" xfId="1236" xr:uid="{00000000-0005-0000-0000-0000C4010000}"/>
    <cellStyle name="20% - Accent5 4 2 4 2" xfId="2663" xr:uid="{00000000-0005-0000-0000-0000C5010000}"/>
    <cellStyle name="20% - Accent5 4 2 4 2 2" xfId="5503" xr:uid="{00000000-0005-0000-0000-0000C5010000}"/>
    <cellStyle name="20% - Accent5 4 2 4 2 2 2" xfId="12660" xr:uid="{00000000-0005-0000-0000-0000DF000000}"/>
    <cellStyle name="20% - Accent5 4 2 4 2 3" xfId="9821" xr:uid="{00000000-0005-0000-0000-0000DF000000}"/>
    <cellStyle name="20% - Accent5 4 2 4 3" xfId="4084" xr:uid="{00000000-0005-0000-0000-0000C4010000}"/>
    <cellStyle name="20% - Accent5 4 2 4 3 2" xfId="11241" xr:uid="{00000000-0005-0000-0000-0000DF000000}"/>
    <cellStyle name="20% - Accent5 4 2 4 4" xfId="7005" xr:uid="{00000000-0005-0000-0000-0000DE000000}"/>
    <cellStyle name="20% - Accent5 4 2 4 4 2" xfId="14134" xr:uid="{00000000-0005-0000-0000-0000DE000000}"/>
    <cellStyle name="20% - Accent5 4 2 4 5" xfId="8402" xr:uid="{00000000-0005-0000-0000-0000DF000000}"/>
    <cellStyle name="20% - Accent5 4 2 5" xfId="1733" xr:uid="{00000000-0005-0000-0000-0000C6010000}"/>
    <cellStyle name="20% - Accent5 4 2 5 2" xfId="4573" xr:uid="{00000000-0005-0000-0000-0000C6010000}"/>
    <cellStyle name="20% - Accent5 4 2 5 2 2" xfId="11730" xr:uid="{00000000-0005-0000-0000-0000DA000000}"/>
    <cellStyle name="20% - Accent5 4 2 5 3" xfId="8891" xr:uid="{00000000-0005-0000-0000-0000DA000000}"/>
    <cellStyle name="20% - Accent5 4 2 6" xfId="3154" xr:uid="{00000000-0005-0000-0000-0000BB010000}"/>
    <cellStyle name="20% - Accent5 4 2 6 2" xfId="10311" xr:uid="{00000000-0005-0000-0000-0000DA000000}"/>
    <cellStyle name="20% - Accent5 4 2 7" xfId="6026" xr:uid="{00000000-0005-0000-0000-000049000000}"/>
    <cellStyle name="20% - Accent5 4 2 7 2" xfId="13195" xr:uid="{00000000-0005-0000-0000-000049000000}"/>
    <cellStyle name="20% - Accent5 4 2 8" xfId="7472" xr:uid="{00000000-0005-0000-0000-0000DA000000}"/>
    <cellStyle name="20% - Accent5 4 3" xfId="489" xr:uid="{00000000-0005-0000-0000-0000C7010000}"/>
    <cellStyle name="20% - Accent5 4 3 2" xfId="955" xr:uid="{00000000-0005-0000-0000-0000C8010000}"/>
    <cellStyle name="20% - Accent5 4 3 2 2" xfId="2382" xr:uid="{00000000-0005-0000-0000-0000C9010000}"/>
    <cellStyle name="20% - Accent5 4 3 2 2 2" xfId="5222" xr:uid="{00000000-0005-0000-0000-0000C9010000}"/>
    <cellStyle name="20% - Accent5 4 3 2 2 2 2" xfId="12379" xr:uid="{00000000-0005-0000-0000-0000E1000000}"/>
    <cellStyle name="20% - Accent5 4 3 2 2 3" xfId="9540" xr:uid="{00000000-0005-0000-0000-0000E1000000}"/>
    <cellStyle name="20% - Accent5 4 3 2 3" xfId="3803" xr:uid="{00000000-0005-0000-0000-0000C8010000}"/>
    <cellStyle name="20% - Accent5 4 3 2 3 2" xfId="10960" xr:uid="{00000000-0005-0000-0000-0000E1000000}"/>
    <cellStyle name="20% - Accent5 4 3 2 4" xfId="6725" xr:uid="{00000000-0005-0000-0000-0000E0000000}"/>
    <cellStyle name="20% - Accent5 4 3 2 4 2" xfId="13854" xr:uid="{00000000-0005-0000-0000-0000E0000000}"/>
    <cellStyle name="20% - Accent5 4 3 2 5" xfId="8121" xr:uid="{00000000-0005-0000-0000-0000E1000000}"/>
    <cellStyle name="20% - Accent5 4 3 3" xfId="1419" xr:uid="{00000000-0005-0000-0000-0000CA010000}"/>
    <cellStyle name="20% - Accent5 4 3 3 2" xfId="2846" xr:uid="{00000000-0005-0000-0000-0000CB010000}"/>
    <cellStyle name="20% - Accent5 4 3 3 2 2" xfId="5686" xr:uid="{00000000-0005-0000-0000-0000CB010000}"/>
    <cellStyle name="20% - Accent5 4 3 3 2 2 2" xfId="12843" xr:uid="{00000000-0005-0000-0000-0000E2000000}"/>
    <cellStyle name="20% - Accent5 4 3 3 2 3" xfId="10004" xr:uid="{00000000-0005-0000-0000-0000E2000000}"/>
    <cellStyle name="20% - Accent5 4 3 3 3" xfId="4267" xr:uid="{00000000-0005-0000-0000-0000CA010000}"/>
    <cellStyle name="20% - Accent5 4 3 3 3 2" xfId="11424" xr:uid="{00000000-0005-0000-0000-0000E2000000}"/>
    <cellStyle name="20% - Accent5 4 3 3 4" xfId="7188" xr:uid="{00000000-0005-0000-0000-0000E1000000}"/>
    <cellStyle name="20% - Accent5 4 3 3 4 2" xfId="14317" xr:uid="{00000000-0005-0000-0000-0000E1000000}"/>
    <cellStyle name="20% - Accent5 4 3 3 5" xfId="8585" xr:uid="{00000000-0005-0000-0000-0000E2000000}"/>
    <cellStyle name="20% - Accent5 4 3 4" xfId="1916" xr:uid="{00000000-0005-0000-0000-0000CC010000}"/>
    <cellStyle name="20% - Accent5 4 3 4 2" xfId="4756" xr:uid="{00000000-0005-0000-0000-0000CC010000}"/>
    <cellStyle name="20% - Accent5 4 3 4 2 2" xfId="11913" xr:uid="{00000000-0005-0000-0000-0000E0000000}"/>
    <cellStyle name="20% - Accent5 4 3 4 3" xfId="9074" xr:uid="{00000000-0005-0000-0000-0000E0000000}"/>
    <cellStyle name="20% - Accent5 4 3 5" xfId="3337" xr:uid="{00000000-0005-0000-0000-0000C7010000}"/>
    <cellStyle name="20% - Accent5 4 3 5 2" xfId="10494" xr:uid="{00000000-0005-0000-0000-0000E0000000}"/>
    <cellStyle name="20% - Accent5 4 3 6" xfId="6209" xr:uid="{00000000-0005-0000-0000-00004B000000}"/>
    <cellStyle name="20% - Accent5 4 3 6 2" xfId="13378" xr:uid="{00000000-0005-0000-0000-00004B000000}"/>
    <cellStyle name="20% - Accent5 4 3 7" xfId="7655" xr:uid="{00000000-0005-0000-0000-0000E0000000}"/>
    <cellStyle name="20% - Accent5 4 4" xfId="722" xr:uid="{00000000-0005-0000-0000-0000CD010000}"/>
    <cellStyle name="20% - Accent5 4 4 2" xfId="2149" xr:uid="{00000000-0005-0000-0000-0000CE010000}"/>
    <cellStyle name="20% - Accent5 4 4 2 2" xfId="4989" xr:uid="{00000000-0005-0000-0000-0000CE010000}"/>
    <cellStyle name="20% - Accent5 4 4 2 2 2" xfId="12146" xr:uid="{00000000-0005-0000-0000-0000E3000000}"/>
    <cellStyle name="20% - Accent5 4 4 2 3" xfId="9307" xr:uid="{00000000-0005-0000-0000-0000E3000000}"/>
    <cellStyle name="20% - Accent5 4 4 3" xfId="3570" xr:uid="{00000000-0005-0000-0000-0000CD010000}"/>
    <cellStyle name="20% - Accent5 4 4 3 2" xfId="10727" xr:uid="{00000000-0005-0000-0000-0000E3000000}"/>
    <cellStyle name="20% - Accent5 4 4 4" xfId="6492" xr:uid="{00000000-0005-0000-0000-0000E2000000}"/>
    <cellStyle name="20% - Accent5 4 4 4 2" xfId="13621" xr:uid="{00000000-0005-0000-0000-0000E2000000}"/>
    <cellStyle name="20% - Accent5 4 4 5" xfId="7888" xr:uid="{00000000-0005-0000-0000-0000E3000000}"/>
    <cellStyle name="20% - Accent5 4 5" xfId="1186" xr:uid="{00000000-0005-0000-0000-0000CF010000}"/>
    <cellStyle name="20% - Accent5 4 5 2" xfId="2613" xr:uid="{00000000-0005-0000-0000-0000D0010000}"/>
    <cellStyle name="20% - Accent5 4 5 2 2" xfId="5453" xr:uid="{00000000-0005-0000-0000-0000D0010000}"/>
    <cellStyle name="20% - Accent5 4 5 2 2 2" xfId="12610" xr:uid="{00000000-0005-0000-0000-0000E4000000}"/>
    <cellStyle name="20% - Accent5 4 5 2 3" xfId="9771" xr:uid="{00000000-0005-0000-0000-0000E4000000}"/>
    <cellStyle name="20% - Accent5 4 5 3" xfId="4034" xr:uid="{00000000-0005-0000-0000-0000CF010000}"/>
    <cellStyle name="20% - Accent5 4 5 3 2" xfId="11191" xr:uid="{00000000-0005-0000-0000-0000E4000000}"/>
    <cellStyle name="20% - Accent5 4 5 4" xfId="6955" xr:uid="{00000000-0005-0000-0000-0000E3000000}"/>
    <cellStyle name="20% - Accent5 4 5 4 2" xfId="14084" xr:uid="{00000000-0005-0000-0000-0000E3000000}"/>
    <cellStyle name="20% - Accent5 4 5 5" xfId="8352" xr:uid="{00000000-0005-0000-0000-0000E4000000}"/>
    <cellStyle name="20% - Accent5 4 6" xfId="1683" xr:uid="{00000000-0005-0000-0000-0000D1010000}"/>
    <cellStyle name="20% - Accent5 4 6 2" xfId="4523" xr:uid="{00000000-0005-0000-0000-0000D1010000}"/>
    <cellStyle name="20% - Accent5 4 6 2 2" xfId="11680" xr:uid="{00000000-0005-0000-0000-0000D9000000}"/>
    <cellStyle name="20% - Accent5 4 6 3" xfId="8841" xr:uid="{00000000-0005-0000-0000-0000D9000000}"/>
    <cellStyle name="20% - Accent5 4 7" xfId="3104" xr:uid="{00000000-0005-0000-0000-0000BA010000}"/>
    <cellStyle name="20% - Accent5 4 7 2" xfId="10261" xr:uid="{00000000-0005-0000-0000-0000D9000000}"/>
    <cellStyle name="20% - Accent5 4 8" xfId="5976" xr:uid="{00000000-0005-0000-0000-000048000000}"/>
    <cellStyle name="20% - Accent5 4 8 2" xfId="13145" xr:uid="{00000000-0005-0000-0000-000048000000}"/>
    <cellStyle name="20% - Accent5 4 9" xfId="7421" xr:uid="{00000000-0005-0000-0000-0000D9000000}"/>
    <cellStyle name="20% - Accent5 5" xfId="194" xr:uid="{00000000-0005-0000-0000-0000D2010000}"/>
    <cellStyle name="20% - Accent5 5 2" xfId="502" xr:uid="{00000000-0005-0000-0000-0000D3010000}"/>
    <cellStyle name="20% - Accent5 5 2 2" xfId="968" xr:uid="{00000000-0005-0000-0000-0000D4010000}"/>
    <cellStyle name="20% - Accent5 5 2 2 2" xfId="2395" xr:uid="{00000000-0005-0000-0000-0000D5010000}"/>
    <cellStyle name="20% - Accent5 5 2 2 2 2" xfId="5235" xr:uid="{00000000-0005-0000-0000-0000D5010000}"/>
    <cellStyle name="20% - Accent5 5 2 2 2 2 2" xfId="12392" xr:uid="{00000000-0005-0000-0000-0000E7000000}"/>
    <cellStyle name="20% - Accent5 5 2 2 2 3" xfId="9553" xr:uid="{00000000-0005-0000-0000-0000E7000000}"/>
    <cellStyle name="20% - Accent5 5 2 2 3" xfId="3816" xr:uid="{00000000-0005-0000-0000-0000D4010000}"/>
    <cellStyle name="20% - Accent5 5 2 2 3 2" xfId="10973" xr:uid="{00000000-0005-0000-0000-0000E7000000}"/>
    <cellStyle name="20% - Accent5 5 2 2 4" xfId="6738" xr:uid="{00000000-0005-0000-0000-0000E6000000}"/>
    <cellStyle name="20% - Accent5 5 2 2 4 2" xfId="13867" xr:uid="{00000000-0005-0000-0000-0000E6000000}"/>
    <cellStyle name="20% - Accent5 5 2 2 5" xfId="8134" xr:uid="{00000000-0005-0000-0000-0000E7000000}"/>
    <cellStyle name="20% - Accent5 5 2 3" xfId="1432" xr:uid="{00000000-0005-0000-0000-0000D6010000}"/>
    <cellStyle name="20% - Accent5 5 2 3 2" xfId="2859" xr:uid="{00000000-0005-0000-0000-0000D7010000}"/>
    <cellStyle name="20% - Accent5 5 2 3 2 2" xfId="5699" xr:uid="{00000000-0005-0000-0000-0000D7010000}"/>
    <cellStyle name="20% - Accent5 5 2 3 2 2 2" xfId="12856" xr:uid="{00000000-0005-0000-0000-0000E8000000}"/>
    <cellStyle name="20% - Accent5 5 2 3 2 3" xfId="10017" xr:uid="{00000000-0005-0000-0000-0000E8000000}"/>
    <cellStyle name="20% - Accent5 5 2 3 3" xfId="4280" xr:uid="{00000000-0005-0000-0000-0000D6010000}"/>
    <cellStyle name="20% - Accent5 5 2 3 3 2" xfId="11437" xr:uid="{00000000-0005-0000-0000-0000E8000000}"/>
    <cellStyle name="20% - Accent5 5 2 3 4" xfId="7201" xr:uid="{00000000-0005-0000-0000-0000E7000000}"/>
    <cellStyle name="20% - Accent5 5 2 3 4 2" xfId="14330" xr:uid="{00000000-0005-0000-0000-0000E7000000}"/>
    <cellStyle name="20% - Accent5 5 2 3 5" xfId="8598" xr:uid="{00000000-0005-0000-0000-0000E8000000}"/>
    <cellStyle name="20% - Accent5 5 2 4" xfId="1929" xr:uid="{00000000-0005-0000-0000-0000D8010000}"/>
    <cellStyle name="20% - Accent5 5 2 4 2" xfId="4769" xr:uid="{00000000-0005-0000-0000-0000D8010000}"/>
    <cellStyle name="20% - Accent5 5 2 4 2 2" xfId="11926" xr:uid="{00000000-0005-0000-0000-0000E6000000}"/>
    <cellStyle name="20% - Accent5 5 2 4 3" xfId="9087" xr:uid="{00000000-0005-0000-0000-0000E6000000}"/>
    <cellStyle name="20% - Accent5 5 2 5" xfId="3350" xr:uid="{00000000-0005-0000-0000-0000D3010000}"/>
    <cellStyle name="20% - Accent5 5 2 5 2" xfId="10507" xr:uid="{00000000-0005-0000-0000-0000E6000000}"/>
    <cellStyle name="20% - Accent5 5 2 6" xfId="6222" xr:uid="{00000000-0005-0000-0000-00004D000000}"/>
    <cellStyle name="20% - Accent5 5 2 6 2" xfId="13391" xr:uid="{00000000-0005-0000-0000-00004D000000}"/>
    <cellStyle name="20% - Accent5 5 2 7" xfId="7668" xr:uid="{00000000-0005-0000-0000-0000E6000000}"/>
    <cellStyle name="20% - Accent5 5 3" xfId="735" xr:uid="{00000000-0005-0000-0000-0000D9010000}"/>
    <cellStyle name="20% - Accent5 5 3 2" xfId="2162" xr:uid="{00000000-0005-0000-0000-0000DA010000}"/>
    <cellStyle name="20% - Accent5 5 3 2 2" xfId="5002" xr:uid="{00000000-0005-0000-0000-0000DA010000}"/>
    <cellStyle name="20% - Accent5 5 3 2 2 2" xfId="12159" xr:uid="{00000000-0005-0000-0000-0000E9000000}"/>
    <cellStyle name="20% - Accent5 5 3 2 3" xfId="9320" xr:uid="{00000000-0005-0000-0000-0000E9000000}"/>
    <cellStyle name="20% - Accent5 5 3 3" xfId="3583" xr:uid="{00000000-0005-0000-0000-0000D9010000}"/>
    <cellStyle name="20% - Accent5 5 3 3 2" xfId="10740" xr:uid="{00000000-0005-0000-0000-0000E9000000}"/>
    <cellStyle name="20% - Accent5 5 3 4" xfId="6505" xr:uid="{00000000-0005-0000-0000-0000E8000000}"/>
    <cellStyle name="20% - Accent5 5 3 4 2" xfId="13634" xr:uid="{00000000-0005-0000-0000-0000E8000000}"/>
    <cellStyle name="20% - Accent5 5 3 5" xfId="7901" xr:uid="{00000000-0005-0000-0000-0000E9000000}"/>
    <cellStyle name="20% - Accent5 5 4" xfId="1199" xr:uid="{00000000-0005-0000-0000-0000DB010000}"/>
    <cellStyle name="20% - Accent5 5 4 2" xfId="2626" xr:uid="{00000000-0005-0000-0000-0000DC010000}"/>
    <cellStyle name="20% - Accent5 5 4 2 2" xfId="5466" xr:uid="{00000000-0005-0000-0000-0000DC010000}"/>
    <cellStyle name="20% - Accent5 5 4 2 2 2" xfId="12623" xr:uid="{00000000-0005-0000-0000-0000EA000000}"/>
    <cellStyle name="20% - Accent5 5 4 2 3" xfId="9784" xr:uid="{00000000-0005-0000-0000-0000EA000000}"/>
    <cellStyle name="20% - Accent5 5 4 3" xfId="4047" xr:uid="{00000000-0005-0000-0000-0000DB010000}"/>
    <cellStyle name="20% - Accent5 5 4 3 2" xfId="11204" xr:uid="{00000000-0005-0000-0000-0000EA000000}"/>
    <cellStyle name="20% - Accent5 5 4 4" xfId="6968" xr:uid="{00000000-0005-0000-0000-0000E9000000}"/>
    <cellStyle name="20% - Accent5 5 4 4 2" xfId="14097" xr:uid="{00000000-0005-0000-0000-0000E9000000}"/>
    <cellStyle name="20% - Accent5 5 4 5" xfId="8365" xr:uid="{00000000-0005-0000-0000-0000EA000000}"/>
    <cellStyle name="20% - Accent5 5 5" xfId="1696" xr:uid="{00000000-0005-0000-0000-0000DD010000}"/>
    <cellStyle name="20% - Accent5 5 5 2" xfId="4536" xr:uid="{00000000-0005-0000-0000-0000DD010000}"/>
    <cellStyle name="20% - Accent5 5 5 2 2" xfId="11693" xr:uid="{00000000-0005-0000-0000-0000E5000000}"/>
    <cellStyle name="20% - Accent5 5 5 3" xfId="8854" xr:uid="{00000000-0005-0000-0000-0000E5000000}"/>
    <cellStyle name="20% - Accent5 5 6" xfId="3117" xr:uid="{00000000-0005-0000-0000-0000D2010000}"/>
    <cellStyle name="20% - Accent5 5 6 2" xfId="10274" xr:uid="{00000000-0005-0000-0000-0000E5000000}"/>
    <cellStyle name="20% - Accent5 5 7" xfId="5989" xr:uid="{00000000-0005-0000-0000-00004C000000}"/>
    <cellStyle name="20% - Accent5 5 7 2" xfId="13158" xr:uid="{00000000-0005-0000-0000-00004C000000}"/>
    <cellStyle name="20% - Accent5 5 8" xfId="7434" xr:uid="{00000000-0005-0000-0000-0000E5000000}"/>
    <cellStyle name="20% - Accent5 6" xfId="351" xr:uid="{00000000-0005-0000-0000-0000DE010000}"/>
    <cellStyle name="20% - Accent5 6 2" xfId="847" xr:uid="{00000000-0005-0000-0000-0000DF010000}"/>
    <cellStyle name="20% - Accent5 6 2 2" xfId="2274" xr:uid="{00000000-0005-0000-0000-0000E0010000}"/>
    <cellStyle name="20% - Accent5 6 2 2 2" xfId="5114" xr:uid="{00000000-0005-0000-0000-0000E0010000}"/>
    <cellStyle name="20% - Accent5 6 2 2 2 2" xfId="12271" xr:uid="{00000000-0005-0000-0000-0000EC000000}"/>
    <cellStyle name="20% - Accent5 6 2 2 3" xfId="9432" xr:uid="{00000000-0005-0000-0000-0000EC000000}"/>
    <cellStyle name="20% - Accent5 6 2 3" xfId="3695" xr:uid="{00000000-0005-0000-0000-0000DF010000}"/>
    <cellStyle name="20% - Accent5 6 2 3 2" xfId="10852" xr:uid="{00000000-0005-0000-0000-0000EC000000}"/>
    <cellStyle name="20% - Accent5 6 2 4" xfId="6617" xr:uid="{00000000-0005-0000-0000-0000EB000000}"/>
    <cellStyle name="20% - Accent5 6 2 4 2" xfId="13746" xr:uid="{00000000-0005-0000-0000-0000EB000000}"/>
    <cellStyle name="20% - Accent5 6 2 5" xfId="8013" xr:uid="{00000000-0005-0000-0000-0000EC000000}"/>
    <cellStyle name="20% - Accent5 6 3" xfId="1311" xr:uid="{00000000-0005-0000-0000-0000E1010000}"/>
    <cellStyle name="20% - Accent5 6 3 2" xfId="2738" xr:uid="{00000000-0005-0000-0000-0000E2010000}"/>
    <cellStyle name="20% - Accent5 6 3 2 2" xfId="5578" xr:uid="{00000000-0005-0000-0000-0000E2010000}"/>
    <cellStyle name="20% - Accent5 6 3 2 2 2" xfId="12735" xr:uid="{00000000-0005-0000-0000-0000ED000000}"/>
    <cellStyle name="20% - Accent5 6 3 2 3" xfId="9896" xr:uid="{00000000-0005-0000-0000-0000ED000000}"/>
    <cellStyle name="20% - Accent5 6 3 3" xfId="4159" xr:uid="{00000000-0005-0000-0000-0000E1010000}"/>
    <cellStyle name="20% - Accent5 6 3 3 2" xfId="11316" xr:uid="{00000000-0005-0000-0000-0000ED000000}"/>
    <cellStyle name="20% - Accent5 6 3 4" xfId="7080" xr:uid="{00000000-0005-0000-0000-0000EC000000}"/>
    <cellStyle name="20% - Accent5 6 3 4 2" xfId="14209" xr:uid="{00000000-0005-0000-0000-0000EC000000}"/>
    <cellStyle name="20% - Accent5 6 3 5" xfId="8477" xr:uid="{00000000-0005-0000-0000-0000ED000000}"/>
    <cellStyle name="20% - Accent5 6 4" xfId="1808" xr:uid="{00000000-0005-0000-0000-0000E3010000}"/>
    <cellStyle name="20% - Accent5 6 4 2" xfId="4648" xr:uid="{00000000-0005-0000-0000-0000E3010000}"/>
    <cellStyle name="20% - Accent5 6 4 2 2" xfId="11805" xr:uid="{00000000-0005-0000-0000-0000EB000000}"/>
    <cellStyle name="20% - Accent5 6 4 3" xfId="8966" xr:uid="{00000000-0005-0000-0000-0000EB000000}"/>
    <cellStyle name="20% - Accent5 6 5" xfId="3229" xr:uid="{00000000-0005-0000-0000-0000DE010000}"/>
    <cellStyle name="20% - Accent5 6 5 2" xfId="10386" xr:uid="{00000000-0005-0000-0000-0000EB000000}"/>
    <cellStyle name="20% - Accent5 6 6" xfId="6101" xr:uid="{00000000-0005-0000-0000-00004E000000}"/>
    <cellStyle name="20% - Accent5 6 6 2" xfId="13270" xr:uid="{00000000-0005-0000-0000-00004E000000}"/>
    <cellStyle name="20% - Accent5 6 7" xfId="7547" xr:uid="{00000000-0005-0000-0000-0000EB000000}"/>
    <cellStyle name="20% - Accent5 7" xfId="614" xr:uid="{00000000-0005-0000-0000-0000E4010000}"/>
    <cellStyle name="20% - Accent5 7 2" xfId="2041" xr:uid="{00000000-0005-0000-0000-0000E5010000}"/>
    <cellStyle name="20% - Accent5 7 2 2" xfId="4881" xr:uid="{00000000-0005-0000-0000-0000E5010000}"/>
    <cellStyle name="20% - Accent5 7 2 2 2" xfId="12038" xr:uid="{00000000-0005-0000-0000-0000EE000000}"/>
    <cellStyle name="20% - Accent5 7 2 3" xfId="9199" xr:uid="{00000000-0005-0000-0000-0000EE000000}"/>
    <cellStyle name="20% - Accent5 7 3" xfId="3462" xr:uid="{00000000-0005-0000-0000-0000E4010000}"/>
    <cellStyle name="20% - Accent5 7 3 2" xfId="10619" xr:uid="{00000000-0005-0000-0000-0000EE000000}"/>
    <cellStyle name="20% - Accent5 7 4" xfId="5838" xr:uid="{00000000-0005-0000-0000-00004F000000}"/>
    <cellStyle name="20% - Accent5 7 4 2" xfId="13037" xr:uid="{00000000-0005-0000-0000-00004F000000}"/>
    <cellStyle name="20% - Accent5 7 5" xfId="7780" xr:uid="{00000000-0005-0000-0000-0000EE000000}"/>
    <cellStyle name="20% - Accent5 8" xfId="1078" xr:uid="{00000000-0005-0000-0000-0000E6010000}"/>
    <cellStyle name="20% - Accent5 8 2" xfId="2505" xr:uid="{00000000-0005-0000-0000-0000E7010000}"/>
    <cellStyle name="20% - Accent5 8 2 2" xfId="5345" xr:uid="{00000000-0005-0000-0000-0000E7010000}"/>
    <cellStyle name="20% - Accent5 8 2 2 2" xfId="12502" xr:uid="{00000000-0005-0000-0000-0000EF000000}"/>
    <cellStyle name="20% - Accent5 8 2 3" xfId="9663" xr:uid="{00000000-0005-0000-0000-0000EF000000}"/>
    <cellStyle name="20% - Accent5 8 3" xfId="3926" xr:uid="{00000000-0005-0000-0000-0000E6010000}"/>
    <cellStyle name="20% - Accent5 8 3 2" xfId="11083" xr:uid="{00000000-0005-0000-0000-0000EF000000}"/>
    <cellStyle name="20% - Accent5 8 4" xfId="6847" xr:uid="{00000000-0005-0000-0000-0000EE000000}"/>
    <cellStyle name="20% - Accent5 8 4 2" xfId="13976" xr:uid="{00000000-0005-0000-0000-0000EE000000}"/>
    <cellStyle name="20% - Accent5 8 5" xfId="8244" xr:uid="{00000000-0005-0000-0000-0000EF000000}"/>
    <cellStyle name="20% - Accent5 9" xfId="1564" xr:uid="{00000000-0005-0000-0000-0000E8010000}"/>
    <cellStyle name="20% - Accent5 9 2" xfId="2983" xr:uid="{00000000-0005-0000-0000-0000E9010000}"/>
    <cellStyle name="20% - Accent5 9 2 2" xfId="5823" xr:uid="{00000000-0005-0000-0000-0000E9010000}"/>
    <cellStyle name="20% - Accent5 9 2 2 2" xfId="12980" xr:uid="{00000000-0005-0000-0000-000016060000}"/>
    <cellStyle name="20% - Accent5 9 2 3" xfId="10141" xr:uid="{00000000-0005-0000-0000-000016060000}"/>
    <cellStyle name="20% - Accent5 9 3" xfId="4404" xr:uid="{00000000-0005-0000-0000-0000E8010000}"/>
    <cellStyle name="20% - Accent5 9 3 2" xfId="11561" xr:uid="{00000000-0005-0000-0000-000016060000}"/>
    <cellStyle name="20% - Accent5 9 4" xfId="6355" xr:uid="{00000000-0005-0000-0000-0000EF000000}"/>
    <cellStyle name="20% - Accent5 9 4 2" xfId="13507" xr:uid="{00000000-0005-0000-0000-0000EF000000}"/>
    <cellStyle name="20% - Accent5 9 5" xfId="8722" xr:uid="{00000000-0005-0000-0000-000016060000}"/>
    <cellStyle name="20% - Accent6" xfId="6" builtinId="50" customBuiltin="1"/>
    <cellStyle name="20% - Accent6 10" xfId="1575" xr:uid="{00000000-0005-0000-0000-0000EB010000}"/>
    <cellStyle name="20% - Accent6 10 2" xfId="4415" xr:uid="{00000000-0005-0000-0000-0000EB010000}"/>
    <cellStyle name="20% - Accent6 10 2 2" xfId="11572" xr:uid="{00000000-0005-0000-0000-00001B070000}"/>
    <cellStyle name="20% - Accent6 10 3" xfId="8733" xr:uid="{00000000-0005-0000-0000-00001B070000}"/>
    <cellStyle name="20% - Accent6 11" xfId="2997" xr:uid="{00000000-0005-0000-0000-0000A00D0000}"/>
    <cellStyle name="20% - Accent6 11 2" xfId="10154" xr:uid="{00000000-0005-0000-0000-00009D0D0000}"/>
    <cellStyle name="20% - Accent6 12" xfId="7314" xr:uid="{00000000-0005-0000-0000-000067200000}"/>
    <cellStyle name="20% - Accent6 13" xfId="12999" xr:uid="{00000000-0005-0000-0000-0000C9080000}"/>
    <cellStyle name="20% - Accent6 2" xfId="65" xr:uid="{00000000-0005-0000-0000-0000EC010000}"/>
    <cellStyle name="20% - Accent6 2 2" xfId="254" xr:uid="{00000000-0005-0000-0000-0000ED010000}"/>
    <cellStyle name="20% - Accent6 2 2 2" xfId="535" xr:uid="{00000000-0005-0000-0000-0000EE010000}"/>
    <cellStyle name="20% - Accent6 2 2 2 2" xfId="1001" xr:uid="{00000000-0005-0000-0000-0000EF010000}"/>
    <cellStyle name="20% - Accent6 2 2 2 2 2" xfId="2428" xr:uid="{00000000-0005-0000-0000-0000F0010000}"/>
    <cellStyle name="20% - Accent6 2 2 2 2 2 2" xfId="5268" xr:uid="{00000000-0005-0000-0000-0000F0010000}"/>
    <cellStyle name="20% - Accent6 2 2 2 2 2 2 2" xfId="12425" xr:uid="{00000000-0005-0000-0000-0000F4000000}"/>
    <cellStyle name="20% - Accent6 2 2 2 2 2 3" xfId="9586" xr:uid="{00000000-0005-0000-0000-0000F4000000}"/>
    <cellStyle name="20% - Accent6 2 2 2 2 3" xfId="3849" xr:uid="{00000000-0005-0000-0000-0000EF010000}"/>
    <cellStyle name="20% - Accent6 2 2 2 2 3 2" xfId="11006" xr:uid="{00000000-0005-0000-0000-0000F4000000}"/>
    <cellStyle name="20% - Accent6 2 2 2 2 4" xfId="6770" xr:uid="{00000000-0005-0000-0000-0000F3000000}"/>
    <cellStyle name="20% - Accent6 2 2 2 2 4 2" xfId="13899" xr:uid="{00000000-0005-0000-0000-0000F3000000}"/>
    <cellStyle name="20% - Accent6 2 2 2 2 5" xfId="8167" xr:uid="{00000000-0005-0000-0000-0000F4000000}"/>
    <cellStyle name="20% - Accent6 2 2 2 3" xfId="1465" xr:uid="{00000000-0005-0000-0000-0000F1010000}"/>
    <cellStyle name="20% - Accent6 2 2 2 3 2" xfId="2892" xr:uid="{00000000-0005-0000-0000-0000F2010000}"/>
    <cellStyle name="20% - Accent6 2 2 2 3 2 2" xfId="5732" xr:uid="{00000000-0005-0000-0000-0000F2010000}"/>
    <cellStyle name="20% - Accent6 2 2 2 3 2 2 2" xfId="12889" xr:uid="{00000000-0005-0000-0000-0000F5000000}"/>
    <cellStyle name="20% - Accent6 2 2 2 3 2 3" xfId="10050" xr:uid="{00000000-0005-0000-0000-0000F5000000}"/>
    <cellStyle name="20% - Accent6 2 2 2 3 3" xfId="4313" xr:uid="{00000000-0005-0000-0000-0000F1010000}"/>
    <cellStyle name="20% - Accent6 2 2 2 3 3 2" xfId="11470" xr:uid="{00000000-0005-0000-0000-0000F5000000}"/>
    <cellStyle name="20% - Accent6 2 2 2 3 4" xfId="7234" xr:uid="{00000000-0005-0000-0000-0000F4000000}"/>
    <cellStyle name="20% - Accent6 2 2 2 3 4 2" xfId="14363" xr:uid="{00000000-0005-0000-0000-0000F4000000}"/>
    <cellStyle name="20% - Accent6 2 2 2 3 5" xfId="8631" xr:uid="{00000000-0005-0000-0000-0000F5000000}"/>
    <cellStyle name="20% - Accent6 2 2 2 4" xfId="1962" xr:uid="{00000000-0005-0000-0000-0000F3010000}"/>
    <cellStyle name="20% - Accent6 2 2 2 4 2" xfId="4802" xr:uid="{00000000-0005-0000-0000-0000F3010000}"/>
    <cellStyle name="20% - Accent6 2 2 2 4 2 2" xfId="11959" xr:uid="{00000000-0005-0000-0000-0000F3000000}"/>
    <cellStyle name="20% - Accent6 2 2 2 4 3" xfId="9120" xr:uid="{00000000-0005-0000-0000-0000F3000000}"/>
    <cellStyle name="20% - Accent6 2 2 2 5" xfId="3383" xr:uid="{00000000-0005-0000-0000-0000EE010000}"/>
    <cellStyle name="20% - Accent6 2 2 2 5 2" xfId="10540" xr:uid="{00000000-0005-0000-0000-0000F3000000}"/>
    <cellStyle name="20% - Accent6 2 2 2 6" xfId="6255" xr:uid="{00000000-0005-0000-0000-000052000000}"/>
    <cellStyle name="20% - Accent6 2 2 2 6 2" xfId="13424" xr:uid="{00000000-0005-0000-0000-000052000000}"/>
    <cellStyle name="20% - Accent6 2 2 2 7" xfId="7701" xr:uid="{00000000-0005-0000-0000-0000F3000000}"/>
    <cellStyle name="20% - Accent6 2 2 3" xfId="768" xr:uid="{00000000-0005-0000-0000-0000F4010000}"/>
    <cellStyle name="20% - Accent6 2 2 3 2" xfId="2195" xr:uid="{00000000-0005-0000-0000-0000F5010000}"/>
    <cellStyle name="20% - Accent6 2 2 3 2 2" xfId="5035" xr:uid="{00000000-0005-0000-0000-0000F5010000}"/>
    <cellStyle name="20% - Accent6 2 2 3 2 2 2" xfId="12192" xr:uid="{00000000-0005-0000-0000-0000F6000000}"/>
    <cellStyle name="20% - Accent6 2 2 3 2 3" xfId="9353" xr:uid="{00000000-0005-0000-0000-0000F6000000}"/>
    <cellStyle name="20% - Accent6 2 2 3 3" xfId="3616" xr:uid="{00000000-0005-0000-0000-0000F4010000}"/>
    <cellStyle name="20% - Accent6 2 2 3 3 2" xfId="10773" xr:uid="{00000000-0005-0000-0000-0000F6000000}"/>
    <cellStyle name="20% - Accent6 2 2 3 4" xfId="6538" xr:uid="{00000000-0005-0000-0000-0000F5000000}"/>
    <cellStyle name="20% - Accent6 2 2 3 4 2" xfId="13667" xr:uid="{00000000-0005-0000-0000-0000F5000000}"/>
    <cellStyle name="20% - Accent6 2 2 3 5" xfId="7934" xr:uid="{00000000-0005-0000-0000-0000F6000000}"/>
    <cellStyle name="20% - Accent6 2 2 4" xfId="1232" xr:uid="{00000000-0005-0000-0000-0000F6010000}"/>
    <cellStyle name="20% - Accent6 2 2 4 2" xfId="2659" xr:uid="{00000000-0005-0000-0000-0000F7010000}"/>
    <cellStyle name="20% - Accent6 2 2 4 2 2" xfId="5499" xr:uid="{00000000-0005-0000-0000-0000F7010000}"/>
    <cellStyle name="20% - Accent6 2 2 4 2 2 2" xfId="12656" xr:uid="{00000000-0005-0000-0000-0000F7000000}"/>
    <cellStyle name="20% - Accent6 2 2 4 2 3" xfId="9817" xr:uid="{00000000-0005-0000-0000-0000F7000000}"/>
    <cellStyle name="20% - Accent6 2 2 4 3" xfId="4080" xr:uid="{00000000-0005-0000-0000-0000F6010000}"/>
    <cellStyle name="20% - Accent6 2 2 4 3 2" xfId="11237" xr:uid="{00000000-0005-0000-0000-0000F7000000}"/>
    <cellStyle name="20% - Accent6 2 2 4 4" xfId="7001" xr:uid="{00000000-0005-0000-0000-0000F6000000}"/>
    <cellStyle name="20% - Accent6 2 2 4 4 2" xfId="14130" xr:uid="{00000000-0005-0000-0000-0000F6000000}"/>
    <cellStyle name="20% - Accent6 2 2 4 5" xfId="8398" xr:uid="{00000000-0005-0000-0000-0000F7000000}"/>
    <cellStyle name="20% - Accent6 2 2 5" xfId="1729" xr:uid="{00000000-0005-0000-0000-0000F8010000}"/>
    <cellStyle name="20% - Accent6 2 2 5 2" xfId="4569" xr:uid="{00000000-0005-0000-0000-0000F8010000}"/>
    <cellStyle name="20% - Accent6 2 2 5 2 2" xfId="11726" xr:uid="{00000000-0005-0000-0000-0000F2000000}"/>
    <cellStyle name="20% - Accent6 2 2 5 3" xfId="8887" xr:uid="{00000000-0005-0000-0000-0000F2000000}"/>
    <cellStyle name="20% - Accent6 2 2 6" xfId="3150" xr:uid="{00000000-0005-0000-0000-0000ED010000}"/>
    <cellStyle name="20% - Accent6 2 2 6 2" xfId="10307" xr:uid="{00000000-0005-0000-0000-0000F2000000}"/>
    <cellStyle name="20% - Accent6 2 2 7" xfId="6022" xr:uid="{00000000-0005-0000-0000-000051000000}"/>
    <cellStyle name="20% - Accent6 2 2 7 2" xfId="13191" xr:uid="{00000000-0005-0000-0000-000051000000}"/>
    <cellStyle name="20% - Accent6 2 2 8" xfId="7468" xr:uid="{00000000-0005-0000-0000-0000F2000000}"/>
    <cellStyle name="20% - Accent6 2 3" xfId="411" xr:uid="{00000000-0005-0000-0000-0000F9010000}"/>
    <cellStyle name="20% - Accent6 2 3 2" xfId="877" xr:uid="{00000000-0005-0000-0000-0000FA010000}"/>
    <cellStyle name="20% - Accent6 2 3 2 2" xfId="2304" xr:uid="{00000000-0005-0000-0000-0000FB010000}"/>
    <cellStyle name="20% - Accent6 2 3 2 2 2" xfId="5144" xr:uid="{00000000-0005-0000-0000-0000FB010000}"/>
    <cellStyle name="20% - Accent6 2 3 2 2 2 2" xfId="12301" xr:uid="{00000000-0005-0000-0000-0000F9000000}"/>
    <cellStyle name="20% - Accent6 2 3 2 2 3" xfId="9462" xr:uid="{00000000-0005-0000-0000-0000F9000000}"/>
    <cellStyle name="20% - Accent6 2 3 2 3" xfId="3725" xr:uid="{00000000-0005-0000-0000-0000FA010000}"/>
    <cellStyle name="20% - Accent6 2 3 2 3 2" xfId="10882" xr:uid="{00000000-0005-0000-0000-0000F9000000}"/>
    <cellStyle name="20% - Accent6 2 3 2 4" xfId="6647" xr:uid="{00000000-0005-0000-0000-0000F8000000}"/>
    <cellStyle name="20% - Accent6 2 3 2 4 2" xfId="13776" xr:uid="{00000000-0005-0000-0000-0000F8000000}"/>
    <cellStyle name="20% - Accent6 2 3 2 5" xfId="8043" xr:uid="{00000000-0005-0000-0000-0000F9000000}"/>
    <cellStyle name="20% - Accent6 2 3 3" xfId="1341" xr:uid="{00000000-0005-0000-0000-0000FC010000}"/>
    <cellStyle name="20% - Accent6 2 3 3 2" xfId="2768" xr:uid="{00000000-0005-0000-0000-0000FD010000}"/>
    <cellStyle name="20% - Accent6 2 3 3 2 2" xfId="5608" xr:uid="{00000000-0005-0000-0000-0000FD010000}"/>
    <cellStyle name="20% - Accent6 2 3 3 2 2 2" xfId="12765" xr:uid="{00000000-0005-0000-0000-0000FA000000}"/>
    <cellStyle name="20% - Accent6 2 3 3 2 3" xfId="9926" xr:uid="{00000000-0005-0000-0000-0000FA000000}"/>
    <cellStyle name="20% - Accent6 2 3 3 3" xfId="4189" xr:uid="{00000000-0005-0000-0000-0000FC010000}"/>
    <cellStyle name="20% - Accent6 2 3 3 3 2" xfId="11346" xr:uid="{00000000-0005-0000-0000-0000FA000000}"/>
    <cellStyle name="20% - Accent6 2 3 3 4" xfId="7110" xr:uid="{00000000-0005-0000-0000-0000F9000000}"/>
    <cellStyle name="20% - Accent6 2 3 3 4 2" xfId="14239" xr:uid="{00000000-0005-0000-0000-0000F9000000}"/>
    <cellStyle name="20% - Accent6 2 3 3 5" xfId="8507" xr:uid="{00000000-0005-0000-0000-0000FA000000}"/>
    <cellStyle name="20% - Accent6 2 3 4" xfId="1838" xr:uid="{00000000-0005-0000-0000-0000FE010000}"/>
    <cellStyle name="20% - Accent6 2 3 4 2" xfId="4678" xr:uid="{00000000-0005-0000-0000-0000FE010000}"/>
    <cellStyle name="20% - Accent6 2 3 4 2 2" xfId="11835" xr:uid="{00000000-0005-0000-0000-0000F8000000}"/>
    <cellStyle name="20% - Accent6 2 3 4 3" xfId="8996" xr:uid="{00000000-0005-0000-0000-0000F8000000}"/>
    <cellStyle name="20% - Accent6 2 3 5" xfId="3259" xr:uid="{00000000-0005-0000-0000-0000F9010000}"/>
    <cellStyle name="20% - Accent6 2 3 5 2" xfId="10416" xr:uid="{00000000-0005-0000-0000-0000F8000000}"/>
    <cellStyle name="20% - Accent6 2 3 6" xfId="6131" xr:uid="{00000000-0005-0000-0000-000053000000}"/>
    <cellStyle name="20% - Accent6 2 3 6 2" xfId="13300" xr:uid="{00000000-0005-0000-0000-000053000000}"/>
    <cellStyle name="20% - Accent6 2 3 7" xfId="7577" xr:uid="{00000000-0005-0000-0000-0000F8000000}"/>
    <cellStyle name="20% - Accent6 2 4" xfId="644" xr:uid="{00000000-0005-0000-0000-0000FF010000}"/>
    <cellStyle name="20% - Accent6 2 4 2" xfId="2071" xr:uid="{00000000-0005-0000-0000-000000020000}"/>
    <cellStyle name="20% - Accent6 2 4 2 2" xfId="4911" xr:uid="{00000000-0005-0000-0000-000000020000}"/>
    <cellStyle name="20% - Accent6 2 4 2 2 2" xfId="12068" xr:uid="{00000000-0005-0000-0000-0000FB000000}"/>
    <cellStyle name="20% - Accent6 2 4 2 3" xfId="9229" xr:uid="{00000000-0005-0000-0000-0000FB000000}"/>
    <cellStyle name="20% - Accent6 2 4 3" xfId="3492" xr:uid="{00000000-0005-0000-0000-0000FF010000}"/>
    <cellStyle name="20% - Accent6 2 4 3 2" xfId="10649" xr:uid="{00000000-0005-0000-0000-0000FB000000}"/>
    <cellStyle name="20% - Accent6 2 4 4" xfId="6414" xr:uid="{00000000-0005-0000-0000-0000FA000000}"/>
    <cellStyle name="20% - Accent6 2 4 4 2" xfId="13543" xr:uid="{00000000-0005-0000-0000-0000FA000000}"/>
    <cellStyle name="20% - Accent6 2 4 5" xfId="7810" xr:uid="{00000000-0005-0000-0000-0000FB000000}"/>
    <cellStyle name="20% - Accent6 2 5" xfId="1108" xr:uid="{00000000-0005-0000-0000-000001020000}"/>
    <cellStyle name="20% - Accent6 2 5 2" xfId="2535" xr:uid="{00000000-0005-0000-0000-000002020000}"/>
    <cellStyle name="20% - Accent6 2 5 2 2" xfId="5375" xr:uid="{00000000-0005-0000-0000-000002020000}"/>
    <cellStyle name="20% - Accent6 2 5 2 2 2" xfId="12532" xr:uid="{00000000-0005-0000-0000-0000FC000000}"/>
    <cellStyle name="20% - Accent6 2 5 2 3" xfId="9693" xr:uid="{00000000-0005-0000-0000-0000FC000000}"/>
    <cellStyle name="20% - Accent6 2 5 3" xfId="3956" xr:uid="{00000000-0005-0000-0000-000001020000}"/>
    <cellStyle name="20% - Accent6 2 5 3 2" xfId="11113" xr:uid="{00000000-0005-0000-0000-0000FC000000}"/>
    <cellStyle name="20% - Accent6 2 5 4" xfId="6877" xr:uid="{00000000-0005-0000-0000-0000FB000000}"/>
    <cellStyle name="20% - Accent6 2 5 4 2" xfId="14006" xr:uid="{00000000-0005-0000-0000-0000FB000000}"/>
    <cellStyle name="20% - Accent6 2 5 5" xfId="8274" xr:uid="{00000000-0005-0000-0000-0000FC000000}"/>
    <cellStyle name="20% - Accent6 2 6" xfId="1604" xr:uid="{00000000-0005-0000-0000-000003020000}"/>
    <cellStyle name="20% - Accent6 2 6 2" xfId="4444" xr:uid="{00000000-0005-0000-0000-000003020000}"/>
    <cellStyle name="20% - Accent6 2 6 2 2" xfId="11601" xr:uid="{00000000-0005-0000-0000-0000F1000000}"/>
    <cellStyle name="20% - Accent6 2 6 3" xfId="8762" xr:uid="{00000000-0005-0000-0000-0000F1000000}"/>
    <cellStyle name="20% - Accent6 2 7" xfId="3026" xr:uid="{00000000-0005-0000-0000-0000EC010000}"/>
    <cellStyle name="20% - Accent6 2 7 2" xfId="10183" xr:uid="{00000000-0005-0000-0000-0000F1000000}"/>
    <cellStyle name="20% - Accent6 2 8" xfId="5898" xr:uid="{00000000-0005-0000-0000-000050000000}"/>
    <cellStyle name="20% - Accent6 2 8 2" xfId="13067" xr:uid="{00000000-0005-0000-0000-000050000000}"/>
    <cellStyle name="20% - Accent6 2 9" xfId="7343" xr:uid="{00000000-0005-0000-0000-0000F1000000}"/>
    <cellStyle name="20% - Accent6 3" xfId="110" xr:uid="{00000000-0005-0000-0000-000004020000}"/>
    <cellStyle name="20% - Accent6 3 2" xfId="253" xr:uid="{00000000-0005-0000-0000-000005020000}"/>
    <cellStyle name="20% - Accent6 3 2 2" xfId="534" xr:uid="{00000000-0005-0000-0000-000006020000}"/>
    <cellStyle name="20% - Accent6 3 2 2 2" xfId="1000" xr:uid="{00000000-0005-0000-0000-000007020000}"/>
    <cellStyle name="20% - Accent6 3 2 2 2 2" xfId="2427" xr:uid="{00000000-0005-0000-0000-000008020000}"/>
    <cellStyle name="20% - Accent6 3 2 2 2 2 2" xfId="5267" xr:uid="{00000000-0005-0000-0000-000008020000}"/>
    <cellStyle name="20% - Accent6 3 2 2 2 2 2 2" xfId="12424" xr:uid="{00000000-0005-0000-0000-000000010000}"/>
    <cellStyle name="20% - Accent6 3 2 2 2 2 3" xfId="9585" xr:uid="{00000000-0005-0000-0000-000000010000}"/>
    <cellStyle name="20% - Accent6 3 2 2 2 3" xfId="3848" xr:uid="{00000000-0005-0000-0000-000007020000}"/>
    <cellStyle name="20% - Accent6 3 2 2 2 3 2" xfId="11005" xr:uid="{00000000-0005-0000-0000-000000010000}"/>
    <cellStyle name="20% - Accent6 3 2 2 2 4" xfId="6769" xr:uid="{00000000-0005-0000-0000-0000FF000000}"/>
    <cellStyle name="20% - Accent6 3 2 2 2 4 2" xfId="13898" xr:uid="{00000000-0005-0000-0000-0000FF000000}"/>
    <cellStyle name="20% - Accent6 3 2 2 2 5" xfId="8166" xr:uid="{00000000-0005-0000-0000-000000010000}"/>
    <cellStyle name="20% - Accent6 3 2 2 3" xfId="1464" xr:uid="{00000000-0005-0000-0000-000009020000}"/>
    <cellStyle name="20% - Accent6 3 2 2 3 2" xfId="2891" xr:uid="{00000000-0005-0000-0000-00000A020000}"/>
    <cellStyle name="20% - Accent6 3 2 2 3 2 2" xfId="5731" xr:uid="{00000000-0005-0000-0000-00000A020000}"/>
    <cellStyle name="20% - Accent6 3 2 2 3 2 2 2" xfId="12888" xr:uid="{00000000-0005-0000-0000-000001010000}"/>
    <cellStyle name="20% - Accent6 3 2 2 3 2 3" xfId="10049" xr:uid="{00000000-0005-0000-0000-000001010000}"/>
    <cellStyle name="20% - Accent6 3 2 2 3 3" xfId="4312" xr:uid="{00000000-0005-0000-0000-000009020000}"/>
    <cellStyle name="20% - Accent6 3 2 2 3 3 2" xfId="11469" xr:uid="{00000000-0005-0000-0000-000001010000}"/>
    <cellStyle name="20% - Accent6 3 2 2 3 4" xfId="7233" xr:uid="{00000000-0005-0000-0000-000000010000}"/>
    <cellStyle name="20% - Accent6 3 2 2 3 4 2" xfId="14362" xr:uid="{00000000-0005-0000-0000-000000010000}"/>
    <cellStyle name="20% - Accent6 3 2 2 3 5" xfId="8630" xr:uid="{00000000-0005-0000-0000-000001010000}"/>
    <cellStyle name="20% - Accent6 3 2 2 4" xfId="1961" xr:uid="{00000000-0005-0000-0000-00000B020000}"/>
    <cellStyle name="20% - Accent6 3 2 2 4 2" xfId="4801" xr:uid="{00000000-0005-0000-0000-00000B020000}"/>
    <cellStyle name="20% - Accent6 3 2 2 4 2 2" xfId="11958" xr:uid="{00000000-0005-0000-0000-0000FF000000}"/>
    <cellStyle name="20% - Accent6 3 2 2 4 3" xfId="9119" xr:uid="{00000000-0005-0000-0000-0000FF000000}"/>
    <cellStyle name="20% - Accent6 3 2 2 5" xfId="3382" xr:uid="{00000000-0005-0000-0000-000006020000}"/>
    <cellStyle name="20% - Accent6 3 2 2 5 2" xfId="10539" xr:uid="{00000000-0005-0000-0000-0000FF000000}"/>
    <cellStyle name="20% - Accent6 3 2 2 6" xfId="6254" xr:uid="{00000000-0005-0000-0000-000056000000}"/>
    <cellStyle name="20% - Accent6 3 2 2 6 2" xfId="13423" xr:uid="{00000000-0005-0000-0000-000056000000}"/>
    <cellStyle name="20% - Accent6 3 2 2 7" xfId="7700" xr:uid="{00000000-0005-0000-0000-0000FF000000}"/>
    <cellStyle name="20% - Accent6 3 2 3" xfId="767" xr:uid="{00000000-0005-0000-0000-00000C020000}"/>
    <cellStyle name="20% - Accent6 3 2 3 2" xfId="2194" xr:uid="{00000000-0005-0000-0000-00000D020000}"/>
    <cellStyle name="20% - Accent6 3 2 3 2 2" xfId="5034" xr:uid="{00000000-0005-0000-0000-00000D020000}"/>
    <cellStyle name="20% - Accent6 3 2 3 2 2 2" xfId="12191" xr:uid="{00000000-0005-0000-0000-000002010000}"/>
    <cellStyle name="20% - Accent6 3 2 3 2 3" xfId="9352" xr:uid="{00000000-0005-0000-0000-000002010000}"/>
    <cellStyle name="20% - Accent6 3 2 3 3" xfId="3615" xr:uid="{00000000-0005-0000-0000-00000C020000}"/>
    <cellStyle name="20% - Accent6 3 2 3 3 2" xfId="10772" xr:uid="{00000000-0005-0000-0000-000002010000}"/>
    <cellStyle name="20% - Accent6 3 2 3 4" xfId="6537" xr:uid="{00000000-0005-0000-0000-000001010000}"/>
    <cellStyle name="20% - Accent6 3 2 3 4 2" xfId="13666" xr:uid="{00000000-0005-0000-0000-000001010000}"/>
    <cellStyle name="20% - Accent6 3 2 3 5" xfId="7933" xr:uid="{00000000-0005-0000-0000-000002010000}"/>
    <cellStyle name="20% - Accent6 3 2 4" xfId="1231" xr:uid="{00000000-0005-0000-0000-00000E020000}"/>
    <cellStyle name="20% - Accent6 3 2 4 2" xfId="2658" xr:uid="{00000000-0005-0000-0000-00000F020000}"/>
    <cellStyle name="20% - Accent6 3 2 4 2 2" xfId="5498" xr:uid="{00000000-0005-0000-0000-00000F020000}"/>
    <cellStyle name="20% - Accent6 3 2 4 2 2 2" xfId="12655" xr:uid="{00000000-0005-0000-0000-000003010000}"/>
    <cellStyle name="20% - Accent6 3 2 4 2 3" xfId="9816" xr:uid="{00000000-0005-0000-0000-000003010000}"/>
    <cellStyle name="20% - Accent6 3 2 4 3" xfId="4079" xr:uid="{00000000-0005-0000-0000-00000E020000}"/>
    <cellStyle name="20% - Accent6 3 2 4 3 2" xfId="11236" xr:uid="{00000000-0005-0000-0000-000003010000}"/>
    <cellStyle name="20% - Accent6 3 2 4 4" xfId="7000" xr:uid="{00000000-0005-0000-0000-000002010000}"/>
    <cellStyle name="20% - Accent6 3 2 4 4 2" xfId="14129" xr:uid="{00000000-0005-0000-0000-000002010000}"/>
    <cellStyle name="20% - Accent6 3 2 4 5" xfId="8397" xr:uid="{00000000-0005-0000-0000-000003010000}"/>
    <cellStyle name="20% - Accent6 3 2 5" xfId="1728" xr:uid="{00000000-0005-0000-0000-000010020000}"/>
    <cellStyle name="20% - Accent6 3 2 5 2" xfId="4568" xr:uid="{00000000-0005-0000-0000-000010020000}"/>
    <cellStyle name="20% - Accent6 3 2 5 2 2" xfId="11725" xr:uid="{00000000-0005-0000-0000-0000FE000000}"/>
    <cellStyle name="20% - Accent6 3 2 5 3" xfId="8886" xr:uid="{00000000-0005-0000-0000-0000FE000000}"/>
    <cellStyle name="20% - Accent6 3 2 6" xfId="3149" xr:uid="{00000000-0005-0000-0000-000005020000}"/>
    <cellStyle name="20% - Accent6 3 2 6 2" xfId="10306" xr:uid="{00000000-0005-0000-0000-0000FE000000}"/>
    <cellStyle name="20% - Accent6 3 2 7" xfId="6021" xr:uid="{00000000-0005-0000-0000-000055000000}"/>
    <cellStyle name="20% - Accent6 3 2 7 2" xfId="13190" xr:uid="{00000000-0005-0000-0000-000055000000}"/>
    <cellStyle name="20% - Accent6 3 2 8" xfId="7467" xr:uid="{00000000-0005-0000-0000-0000FE000000}"/>
    <cellStyle name="20% - Accent6 3 3" xfId="446" xr:uid="{00000000-0005-0000-0000-000011020000}"/>
    <cellStyle name="20% - Accent6 3 3 2" xfId="912" xr:uid="{00000000-0005-0000-0000-000012020000}"/>
    <cellStyle name="20% - Accent6 3 3 2 2" xfId="2339" xr:uid="{00000000-0005-0000-0000-000013020000}"/>
    <cellStyle name="20% - Accent6 3 3 2 2 2" xfId="5179" xr:uid="{00000000-0005-0000-0000-000013020000}"/>
    <cellStyle name="20% - Accent6 3 3 2 2 2 2" xfId="12336" xr:uid="{00000000-0005-0000-0000-000005010000}"/>
    <cellStyle name="20% - Accent6 3 3 2 2 3" xfId="9497" xr:uid="{00000000-0005-0000-0000-000005010000}"/>
    <cellStyle name="20% - Accent6 3 3 2 3" xfId="3760" xr:uid="{00000000-0005-0000-0000-000012020000}"/>
    <cellStyle name="20% - Accent6 3 3 2 3 2" xfId="10917" xr:uid="{00000000-0005-0000-0000-000005010000}"/>
    <cellStyle name="20% - Accent6 3 3 2 4" xfId="6682" xr:uid="{00000000-0005-0000-0000-000004010000}"/>
    <cellStyle name="20% - Accent6 3 3 2 4 2" xfId="13811" xr:uid="{00000000-0005-0000-0000-000004010000}"/>
    <cellStyle name="20% - Accent6 3 3 2 5" xfId="8078" xr:uid="{00000000-0005-0000-0000-000005010000}"/>
    <cellStyle name="20% - Accent6 3 3 3" xfId="1376" xr:uid="{00000000-0005-0000-0000-000014020000}"/>
    <cellStyle name="20% - Accent6 3 3 3 2" xfId="2803" xr:uid="{00000000-0005-0000-0000-000015020000}"/>
    <cellStyle name="20% - Accent6 3 3 3 2 2" xfId="5643" xr:uid="{00000000-0005-0000-0000-000015020000}"/>
    <cellStyle name="20% - Accent6 3 3 3 2 2 2" xfId="12800" xr:uid="{00000000-0005-0000-0000-000006010000}"/>
    <cellStyle name="20% - Accent6 3 3 3 2 3" xfId="9961" xr:uid="{00000000-0005-0000-0000-000006010000}"/>
    <cellStyle name="20% - Accent6 3 3 3 3" xfId="4224" xr:uid="{00000000-0005-0000-0000-000014020000}"/>
    <cellStyle name="20% - Accent6 3 3 3 3 2" xfId="11381" xr:uid="{00000000-0005-0000-0000-000006010000}"/>
    <cellStyle name="20% - Accent6 3 3 3 4" xfId="7145" xr:uid="{00000000-0005-0000-0000-000005010000}"/>
    <cellStyle name="20% - Accent6 3 3 3 4 2" xfId="14274" xr:uid="{00000000-0005-0000-0000-000005010000}"/>
    <cellStyle name="20% - Accent6 3 3 3 5" xfId="8542" xr:uid="{00000000-0005-0000-0000-000006010000}"/>
    <cellStyle name="20% - Accent6 3 3 4" xfId="1873" xr:uid="{00000000-0005-0000-0000-000016020000}"/>
    <cellStyle name="20% - Accent6 3 3 4 2" xfId="4713" xr:uid="{00000000-0005-0000-0000-000016020000}"/>
    <cellStyle name="20% - Accent6 3 3 4 2 2" xfId="11870" xr:uid="{00000000-0005-0000-0000-000004010000}"/>
    <cellStyle name="20% - Accent6 3 3 4 3" xfId="9031" xr:uid="{00000000-0005-0000-0000-000004010000}"/>
    <cellStyle name="20% - Accent6 3 3 5" xfId="3294" xr:uid="{00000000-0005-0000-0000-000011020000}"/>
    <cellStyle name="20% - Accent6 3 3 5 2" xfId="10451" xr:uid="{00000000-0005-0000-0000-000004010000}"/>
    <cellStyle name="20% - Accent6 3 3 6" xfId="6166" xr:uid="{00000000-0005-0000-0000-000057000000}"/>
    <cellStyle name="20% - Accent6 3 3 6 2" xfId="13335" xr:uid="{00000000-0005-0000-0000-000057000000}"/>
    <cellStyle name="20% - Accent6 3 3 7" xfId="7612" xr:uid="{00000000-0005-0000-0000-000004010000}"/>
    <cellStyle name="20% - Accent6 3 4" xfId="679" xr:uid="{00000000-0005-0000-0000-000017020000}"/>
    <cellStyle name="20% - Accent6 3 4 2" xfId="2106" xr:uid="{00000000-0005-0000-0000-000018020000}"/>
    <cellStyle name="20% - Accent6 3 4 2 2" xfId="4946" xr:uid="{00000000-0005-0000-0000-000018020000}"/>
    <cellStyle name="20% - Accent6 3 4 2 2 2" xfId="12103" xr:uid="{00000000-0005-0000-0000-000007010000}"/>
    <cellStyle name="20% - Accent6 3 4 2 3" xfId="9264" xr:uid="{00000000-0005-0000-0000-000007010000}"/>
    <cellStyle name="20% - Accent6 3 4 3" xfId="3527" xr:uid="{00000000-0005-0000-0000-000017020000}"/>
    <cellStyle name="20% - Accent6 3 4 3 2" xfId="10684" xr:uid="{00000000-0005-0000-0000-000007010000}"/>
    <cellStyle name="20% - Accent6 3 4 4" xfId="6449" xr:uid="{00000000-0005-0000-0000-000006010000}"/>
    <cellStyle name="20% - Accent6 3 4 4 2" xfId="13578" xr:uid="{00000000-0005-0000-0000-000006010000}"/>
    <cellStyle name="20% - Accent6 3 4 5" xfId="7845" xr:uid="{00000000-0005-0000-0000-000007010000}"/>
    <cellStyle name="20% - Accent6 3 5" xfId="1143" xr:uid="{00000000-0005-0000-0000-000019020000}"/>
    <cellStyle name="20% - Accent6 3 5 2" xfId="2570" xr:uid="{00000000-0005-0000-0000-00001A020000}"/>
    <cellStyle name="20% - Accent6 3 5 2 2" xfId="5410" xr:uid="{00000000-0005-0000-0000-00001A020000}"/>
    <cellStyle name="20% - Accent6 3 5 2 2 2" xfId="12567" xr:uid="{00000000-0005-0000-0000-000008010000}"/>
    <cellStyle name="20% - Accent6 3 5 2 3" xfId="9728" xr:uid="{00000000-0005-0000-0000-000008010000}"/>
    <cellStyle name="20% - Accent6 3 5 3" xfId="3991" xr:uid="{00000000-0005-0000-0000-000019020000}"/>
    <cellStyle name="20% - Accent6 3 5 3 2" xfId="11148" xr:uid="{00000000-0005-0000-0000-000008010000}"/>
    <cellStyle name="20% - Accent6 3 5 4" xfId="6912" xr:uid="{00000000-0005-0000-0000-000007010000}"/>
    <cellStyle name="20% - Accent6 3 5 4 2" xfId="14041" xr:uid="{00000000-0005-0000-0000-000007010000}"/>
    <cellStyle name="20% - Accent6 3 5 5" xfId="8309" xr:uid="{00000000-0005-0000-0000-000008010000}"/>
    <cellStyle name="20% - Accent6 3 6" xfId="1640" xr:uid="{00000000-0005-0000-0000-00001B020000}"/>
    <cellStyle name="20% - Accent6 3 6 2" xfId="4480" xr:uid="{00000000-0005-0000-0000-00001B020000}"/>
    <cellStyle name="20% - Accent6 3 6 2 2" xfId="11637" xr:uid="{00000000-0005-0000-0000-0000FD000000}"/>
    <cellStyle name="20% - Accent6 3 6 3" xfId="8798" xr:uid="{00000000-0005-0000-0000-0000FD000000}"/>
    <cellStyle name="20% - Accent6 3 7" xfId="3061" xr:uid="{00000000-0005-0000-0000-000004020000}"/>
    <cellStyle name="20% - Accent6 3 7 2" xfId="10218" xr:uid="{00000000-0005-0000-0000-0000FD000000}"/>
    <cellStyle name="20% - Accent6 3 8" xfId="5933" xr:uid="{00000000-0005-0000-0000-000054000000}"/>
    <cellStyle name="20% - Accent6 3 8 2" xfId="13102" xr:uid="{00000000-0005-0000-0000-000054000000}"/>
    <cellStyle name="20% - Accent6 3 9" xfId="7378" xr:uid="{00000000-0005-0000-0000-0000FD000000}"/>
    <cellStyle name="20% - Accent6 4" xfId="182" xr:uid="{00000000-0005-0000-0000-00001C020000}"/>
    <cellStyle name="20% - Accent6 4 2" xfId="255" xr:uid="{00000000-0005-0000-0000-00001D020000}"/>
    <cellStyle name="20% - Accent6 4 2 2" xfId="536" xr:uid="{00000000-0005-0000-0000-00001E020000}"/>
    <cellStyle name="20% - Accent6 4 2 2 2" xfId="1002" xr:uid="{00000000-0005-0000-0000-00001F020000}"/>
    <cellStyle name="20% - Accent6 4 2 2 2 2" xfId="2429" xr:uid="{00000000-0005-0000-0000-000020020000}"/>
    <cellStyle name="20% - Accent6 4 2 2 2 2 2" xfId="5269" xr:uid="{00000000-0005-0000-0000-000020020000}"/>
    <cellStyle name="20% - Accent6 4 2 2 2 2 2 2" xfId="12426" xr:uid="{00000000-0005-0000-0000-00000C010000}"/>
    <cellStyle name="20% - Accent6 4 2 2 2 2 3" xfId="9587" xr:uid="{00000000-0005-0000-0000-00000C010000}"/>
    <cellStyle name="20% - Accent6 4 2 2 2 3" xfId="3850" xr:uid="{00000000-0005-0000-0000-00001F020000}"/>
    <cellStyle name="20% - Accent6 4 2 2 2 3 2" xfId="11007" xr:uid="{00000000-0005-0000-0000-00000C010000}"/>
    <cellStyle name="20% - Accent6 4 2 2 2 4" xfId="6771" xr:uid="{00000000-0005-0000-0000-00000B010000}"/>
    <cellStyle name="20% - Accent6 4 2 2 2 4 2" xfId="13900" xr:uid="{00000000-0005-0000-0000-00000B010000}"/>
    <cellStyle name="20% - Accent6 4 2 2 2 5" xfId="8168" xr:uid="{00000000-0005-0000-0000-00000C010000}"/>
    <cellStyle name="20% - Accent6 4 2 2 3" xfId="1466" xr:uid="{00000000-0005-0000-0000-000021020000}"/>
    <cellStyle name="20% - Accent6 4 2 2 3 2" xfId="2893" xr:uid="{00000000-0005-0000-0000-000022020000}"/>
    <cellStyle name="20% - Accent6 4 2 2 3 2 2" xfId="5733" xr:uid="{00000000-0005-0000-0000-000022020000}"/>
    <cellStyle name="20% - Accent6 4 2 2 3 2 2 2" xfId="12890" xr:uid="{00000000-0005-0000-0000-00000D010000}"/>
    <cellStyle name="20% - Accent6 4 2 2 3 2 3" xfId="10051" xr:uid="{00000000-0005-0000-0000-00000D010000}"/>
    <cellStyle name="20% - Accent6 4 2 2 3 3" xfId="4314" xr:uid="{00000000-0005-0000-0000-000021020000}"/>
    <cellStyle name="20% - Accent6 4 2 2 3 3 2" xfId="11471" xr:uid="{00000000-0005-0000-0000-00000D010000}"/>
    <cellStyle name="20% - Accent6 4 2 2 3 4" xfId="7235" xr:uid="{00000000-0005-0000-0000-00000C010000}"/>
    <cellStyle name="20% - Accent6 4 2 2 3 4 2" xfId="14364" xr:uid="{00000000-0005-0000-0000-00000C010000}"/>
    <cellStyle name="20% - Accent6 4 2 2 3 5" xfId="8632" xr:uid="{00000000-0005-0000-0000-00000D010000}"/>
    <cellStyle name="20% - Accent6 4 2 2 4" xfId="1963" xr:uid="{00000000-0005-0000-0000-000023020000}"/>
    <cellStyle name="20% - Accent6 4 2 2 4 2" xfId="4803" xr:uid="{00000000-0005-0000-0000-000023020000}"/>
    <cellStyle name="20% - Accent6 4 2 2 4 2 2" xfId="11960" xr:uid="{00000000-0005-0000-0000-00000B010000}"/>
    <cellStyle name="20% - Accent6 4 2 2 4 3" xfId="9121" xr:uid="{00000000-0005-0000-0000-00000B010000}"/>
    <cellStyle name="20% - Accent6 4 2 2 5" xfId="3384" xr:uid="{00000000-0005-0000-0000-00001E020000}"/>
    <cellStyle name="20% - Accent6 4 2 2 5 2" xfId="10541" xr:uid="{00000000-0005-0000-0000-00000B010000}"/>
    <cellStyle name="20% - Accent6 4 2 2 6" xfId="6256" xr:uid="{00000000-0005-0000-0000-00005A000000}"/>
    <cellStyle name="20% - Accent6 4 2 2 6 2" xfId="13425" xr:uid="{00000000-0005-0000-0000-00005A000000}"/>
    <cellStyle name="20% - Accent6 4 2 2 7" xfId="7702" xr:uid="{00000000-0005-0000-0000-00000B010000}"/>
    <cellStyle name="20% - Accent6 4 2 3" xfId="769" xr:uid="{00000000-0005-0000-0000-000024020000}"/>
    <cellStyle name="20% - Accent6 4 2 3 2" xfId="2196" xr:uid="{00000000-0005-0000-0000-000025020000}"/>
    <cellStyle name="20% - Accent6 4 2 3 2 2" xfId="5036" xr:uid="{00000000-0005-0000-0000-000025020000}"/>
    <cellStyle name="20% - Accent6 4 2 3 2 2 2" xfId="12193" xr:uid="{00000000-0005-0000-0000-00000E010000}"/>
    <cellStyle name="20% - Accent6 4 2 3 2 3" xfId="9354" xr:uid="{00000000-0005-0000-0000-00000E010000}"/>
    <cellStyle name="20% - Accent6 4 2 3 3" xfId="3617" xr:uid="{00000000-0005-0000-0000-000024020000}"/>
    <cellStyle name="20% - Accent6 4 2 3 3 2" xfId="10774" xr:uid="{00000000-0005-0000-0000-00000E010000}"/>
    <cellStyle name="20% - Accent6 4 2 3 4" xfId="6539" xr:uid="{00000000-0005-0000-0000-00000D010000}"/>
    <cellStyle name="20% - Accent6 4 2 3 4 2" xfId="13668" xr:uid="{00000000-0005-0000-0000-00000D010000}"/>
    <cellStyle name="20% - Accent6 4 2 3 5" xfId="7935" xr:uid="{00000000-0005-0000-0000-00000E010000}"/>
    <cellStyle name="20% - Accent6 4 2 4" xfId="1233" xr:uid="{00000000-0005-0000-0000-000026020000}"/>
    <cellStyle name="20% - Accent6 4 2 4 2" xfId="2660" xr:uid="{00000000-0005-0000-0000-000027020000}"/>
    <cellStyle name="20% - Accent6 4 2 4 2 2" xfId="5500" xr:uid="{00000000-0005-0000-0000-000027020000}"/>
    <cellStyle name="20% - Accent6 4 2 4 2 2 2" xfId="12657" xr:uid="{00000000-0005-0000-0000-00000F010000}"/>
    <cellStyle name="20% - Accent6 4 2 4 2 3" xfId="9818" xr:uid="{00000000-0005-0000-0000-00000F010000}"/>
    <cellStyle name="20% - Accent6 4 2 4 3" xfId="4081" xr:uid="{00000000-0005-0000-0000-000026020000}"/>
    <cellStyle name="20% - Accent6 4 2 4 3 2" xfId="11238" xr:uid="{00000000-0005-0000-0000-00000F010000}"/>
    <cellStyle name="20% - Accent6 4 2 4 4" xfId="7002" xr:uid="{00000000-0005-0000-0000-00000E010000}"/>
    <cellStyle name="20% - Accent6 4 2 4 4 2" xfId="14131" xr:uid="{00000000-0005-0000-0000-00000E010000}"/>
    <cellStyle name="20% - Accent6 4 2 4 5" xfId="8399" xr:uid="{00000000-0005-0000-0000-00000F010000}"/>
    <cellStyle name="20% - Accent6 4 2 5" xfId="1730" xr:uid="{00000000-0005-0000-0000-000028020000}"/>
    <cellStyle name="20% - Accent6 4 2 5 2" xfId="4570" xr:uid="{00000000-0005-0000-0000-000028020000}"/>
    <cellStyle name="20% - Accent6 4 2 5 2 2" xfId="11727" xr:uid="{00000000-0005-0000-0000-00000A010000}"/>
    <cellStyle name="20% - Accent6 4 2 5 3" xfId="8888" xr:uid="{00000000-0005-0000-0000-00000A010000}"/>
    <cellStyle name="20% - Accent6 4 2 6" xfId="3151" xr:uid="{00000000-0005-0000-0000-00001D020000}"/>
    <cellStyle name="20% - Accent6 4 2 6 2" xfId="10308" xr:uid="{00000000-0005-0000-0000-00000A010000}"/>
    <cellStyle name="20% - Accent6 4 2 7" xfId="6023" xr:uid="{00000000-0005-0000-0000-000059000000}"/>
    <cellStyle name="20% - Accent6 4 2 7 2" xfId="13192" xr:uid="{00000000-0005-0000-0000-000059000000}"/>
    <cellStyle name="20% - Accent6 4 2 8" xfId="7469" xr:uid="{00000000-0005-0000-0000-00000A010000}"/>
    <cellStyle name="20% - Accent6 4 3" xfId="491" xr:uid="{00000000-0005-0000-0000-000029020000}"/>
    <cellStyle name="20% - Accent6 4 3 2" xfId="957" xr:uid="{00000000-0005-0000-0000-00002A020000}"/>
    <cellStyle name="20% - Accent6 4 3 2 2" xfId="2384" xr:uid="{00000000-0005-0000-0000-00002B020000}"/>
    <cellStyle name="20% - Accent6 4 3 2 2 2" xfId="5224" xr:uid="{00000000-0005-0000-0000-00002B020000}"/>
    <cellStyle name="20% - Accent6 4 3 2 2 2 2" xfId="12381" xr:uid="{00000000-0005-0000-0000-000011010000}"/>
    <cellStyle name="20% - Accent6 4 3 2 2 3" xfId="9542" xr:uid="{00000000-0005-0000-0000-000011010000}"/>
    <cellStyle name="20% - Accent6 4 3 2 3" xfId="3805" xr:uid="{00000000-0005-0000-0000-00002A020000}"/>
    <cellStyle name="20% - Accent6 4 3 2 3 2" xfId="10962" xr:uid="{00000000-0005-0000-0000-000011010000}"/>
    <cellStyle name="20% - Accent6 4 3 2 4" xfId="6727" xr:uid="{00000000-0005-0000-0000-000010010000}"/>
    <cellStyle name="20% - Accent6 4 3 2 4 2" xfId="13856" xr:uid="{00000000-0005-0000-0000-000010010000}"/>
    <cellStyle name="20% - Accent6 4 3 2 5" xfId="8123" xr:uid="{00000000-0005-0000-0000-000011010000}"/>
    <cellStyle name="20% - Accent6 4 3 3" xfId="1421" xr:uid="{00000000-0005-0000-0000-00002C020000}"/>
    <cellStyle name="20% - Accent6 4 3 3 2" xfId="2848" xr:uid="{00000000-0005-0000-0000-00002D020000}"/>
    <cellStyle name="20% - Accent6 4 3 3 2 2" xfId="5688" xr:uid="{00000000-0005-0000-0000-00002D020000}"/>
    <cellStyle name="20% - Accent6 4 3 3 2 2 2" xfId="12845" xr:uid="{00000000-0005-0000-0000-000012010000}"/>
    <cellStyle name="20% - Accent6 4 3 3 2 3" xfId="10006" xr:uid="{00000000-0005-0000-0000-000012010000}"/>
    <cellStyle name="20% - Accent6 4 3 3 3" xfId="4269" xr:uid="{00000000-0005-0000-0000-00002C020000}"/>
    <cellStyle name="20% - Accent6 4 3 3 3 2" xfId="11426" xr:uid="{00000000-0005-0000-0000-000012010000}"/>
    <cellStyle name="20% - Accent6 4 3 3 4" xfId="7190" xr:uid="{00000000-0005-0000-0000-000011010000}"/>
    <cellStyle name="20% - Accent6 4 3 3 4 2" xfId="14319" xr:uid="{00000000-0005-0000-0000-000011010000}"/>
    <cellStyle name="20% - Accent6 4 3 3 5" xfId="8587" xr:uid="{00000000-0005-0000-0000-000012010000}"/>
    <cellStyle name="20% - Accent6 4 3 4" xfId="1918" xr:uid="{00000000-0005-0000-0000-00002E020000}"/>
    <cellStyle name="20% - Accent6 4 3 4 2" xfId="4758" xr:uid="{00000000-0005-0000-0000-00002E020000}"/>
    <cellStyle name="20% - Accent6 4 3 4 2 2" xfId="11915" xr:uid="{00000000-0005-0000-0000-000010010000}"/>
    <cellStyle name="20% - Accent6 4 3 4 3" xfId="9076" xr:uid="{00000000-0005-0000-0000-000010010000}"/>
    <cellStyle name="20% - Accent6 4 3 5" xfId="3339" xr:uid="{00000000-0005-0000-0000-000029020000}"/>
    <cellStyle name="20% - Accent6 4 3 5 2" xfId="10496" xr:uid="{00000000-0005-0000-0000-000010010000}"/>
    <cellStyle name="20% - Accent6 4 3 6" xfId="6211" xr:uid="{00000000-0005-0000-0000-00005B000000}"/>
    <cellStyle name="20% - Accent6 4 3 6 2" xfId="13380" xr:uid="{00000000-0005-0000-0000-00005B000000}"/>
    <cellStyle name="20% - Accent6 4 3 7" xfId="7657" xr:uid="{00000000-0005-0000-0000-000010010000}"/>
    <cellStyle name="20% - Accent6 4 4" xfId="724" xr:uid="{00000000-0005-0000-0000-00002F020000}"/>
    <cellStyle name="20% - Accent6 4 4 2" xfId="2151" xr:uid="{00000000-0005-0000-0000-000030020000}"/>
    <cellStyle name="20% - Accent6 4 4 2 2" xfId="4991" xr:uid="{00000000-0005-0000-0000-000030020000}"/>
    <cellStyle name="20% - Accent6 4 4 2 2 2" xfId="12148" xr:uid="{00000000-0005-0000-0000-000013010000}"/>
    <cellStyle name="20% - Accent6 4 4 2 3" xfId="9309" xr:uid="{00000000-0005-0000-0000-000013010000}"/>
    <cellStyle name="20% - Accent6 4 4 3" xfId="3572" xr:uid="{00000000-0005-0000-0000-00002F020000}"/>
    <cellStyle name="20% - Accent6 4 4 3 2" xfId="10729" xr:uid="{00000000-0005-0000-0000-000013010000}"/>
    <cellStyle name="20% - Accent6 4 4 4" xfId="6494" xr:uid="{00000000-0005-0000-0000-000012010000}"/>
    <cellStyle name="20% - Accent6 4 4 4 2" xfId="13623" xr:uid="{00000000-0005-0000-0000-000012010000}"/>
    <cellStyle name="20% - Accent6 4 4 5" xfId="7890" xr:uid="{00000000-0005-0000-0000-000013010000}"/>
    <cellStyle name="20% - Accent6 4 5" xfId="1188" xr:uid="{00000000-0005-0000-0000-000031020000}"/>
    <cellStyle name="20% - Accent6 4 5 2" xfId="2615" xr:uid="{00000000-0005-0000-0000-000032020000}"/>
    <cellStyle name="20% - Accent6 4 5 2 2" xfId="5455" xr:uid="{00000000-0005-0000-0000-000032020000}"/>
    <cellStyle name="20% - Accent6 4 5 2 2 2" xfId="12612" xr:uid="{00000000-0005-0000-0000-000014010000}"/>
    <cellStyle name="20% - Accent6 4 5 2 3" xfId="9773" xr:uid="{00000000-0005-0000-0000-000014010000}"/>
    <cellStyle name="20% - Accent6 4 5 3" xfId="4036" xr:uid="{00000000-0005-0000-0000-000031020000}"/>
    <cellStyle name="20% - Accent6 4 5 3 2" xfId="11193" xr:uid="{00000000-0005-0000-0000-000014010000}"/>
    <cellStyle name="20% - Accent6 4 5 4" xfId="6957" xr:uid="{00000000-0005-0000-0000-000013010000}"/>
    <cellStyle name="20% - Accent6 4 5 4 2" xfId="14086" xr:uid="{00000000-0005-0000-0000-000013010000}"/>
    <cellStyle name="20% - Accent6 4 5 5" xfId="8354" xr:uid="{00000000-0005-0000-0000-000014010000}"/>
    <cellStyle name="20% - Accent6 4 6" xfId="1685" xr:uid="{00000000-0005-0000-0000-000033020000}"/>
    <cellStyle name="20% - Accent6 4 6 2" xfId="4525" xr:uid="{00000000-0005-0000-0000-000033020000}"/>
    <cellStyle name="20% - Accent6 4 6 2 2" xfId="11682" xr:uid="{00000000-0005-0000-0000-000009010000}"/>
    <cellStyle name="20% - Accent6 4 6 3" xfId="8843" xr:uid="{00000000-0005-0000-0000-000009010000}"/>
    <cellStyle name="20% - Accent6 4 7" xfId="3106" xr:uid="{00000000-0005-0000-0000-00001C020000}"/>
    <cellStyle name="20% - Accent6 4 7 2" xfId="10263" xr:uid="{00000000-0005-0000-0000-000009010000}"/>
    <cellStyle name="20% - Accent6 4 8" xfId="5978" xr:uid="{00000000-0005-0000-0000-000058000000}"/>
    <cellStyle name="20% - Accent6 4 8 2" xfId="13147" xr:uid="{00000000-0005-0000-0000-000058000000}"/>
    <cellStyle name="20% - Accent6 4 9" xfId="7423" xr:uid="{00000000-0005-0000-0000-000009010000}"/>
    <cellStyle name="20% - Accent6 5" xfId="196" xr:uid="{00000000-0005-0000-0000-000034020000}"/>
    <cellStyle name="20% - Accent6 5 2" xfId="504" xr:uid="{00000000-0005-0000-0000-000035020000}"/>
    <cellStyle name="20% - Accent6 5 2 2" xfId="970" xr:uid="{00000000-0005-0000-0000-000036020000}"/>
    <cellStyle name="20% - Accent6 5 2 2 2" xfId="2397" xr:uid="{00000000-0005-0000-0000-000037020000}"/>
    <cellStyle name="20% - Accent6 5 2 2 2 2" xfId="5237" xr:uid="{00000000-0005-0000-0000-000037020000}"/>
    <cellStyle name="20% - Accent6 5 2 2 2 2 2" xfId="12394" xr:uid="{00000000-0005-0000-0000-000017010000}"/>
    <cellStyle name="20% - Accent6 5 2 2 2 3" xfId="9555" xr:uid="{00000000-0005-0000-0000-000017010000}"/>
    <cellStyle name="20% - Accent6 5 2 2 3" xfId="3818" xr:uid="{00000000-0005-0000-0000-000036020000}"/>
    <cellStyle name="20% - Accent6 5 2 2 3 2" xfId="10975" xr:uid="{00000000-0005-0000-0000-000017010000}"/>
    <cellStyle name="20% - Accent6 5 2 2 4" xfId="6740" xr:uid="{00000000-0005-0000-0000-000016010000}"/>
    <cellStyle name="20% - Accent6 5 2 2 4 2" xfId="13869" xr:uid="{00000000-0005-0000-0000-000016010000}"/>
    <cellStyle name="20% - Accent6 5 2 2 5" xfId="8136" xr:uid="{00000000-0005-0000-0000-000017010000}"/>
    <cellStyle name="20% - Accent6 5 2 3" xfId="1434" xr:uid="{00000000-0005-0000-0000-000038020000}"/>
    <cellStyle name="20% - Accent6 5 2 3 2" xfId="2861" xr:uid="{00000000-0005-0000-0000-000039020000}"/>
    <cellStyle name="20% - Accent6 5 2 3 2 2" xfId="5701" xr:uid="{00000000-0005-0000-0000-000039020000}"/>
    <cellStyle name="20% - Accent6 5 2 3 2 2 2" xfId="12858" xr:uid="{00000000-0005-0000-0000-000018010000}"/>
    <cellStyle name="20% - Accent6 5 2 3 2 3" xfId="10019" xr:uid="{00000000-0005-0000-0000-000018010000}"/>
    <cellStyle name="20% - Accent6 5 2 3 3" xfId="4282" xr:uid="{00000000-0005-0000-0000-000038020000}"/>
    <cellStyle name="20% - Accent6 5 2 3 3 2" xfId="11439" xr:uid="{00000000-0005-0000-0000-000018010000}"/>
    <cellStyle name="20% - Accent6 5 2 3 4" xfId="7203" xr:uid="{00000000-0005-0000-0000-000017010000}"/>
    <cellStyle name="20% - Accent6 5 2 3 4 2" xfId="14332" xr:uid="{00000000-0005-0000-0000-000017010000}"/>
    <cellStyle name="20% - Accent6 5 2 3 5" xfId="8600" xr:uid="{00000000-0005-0000-0000-000018010000}"/>
    <cellStyle name="20% - Accent6 5 2 4" xfId="1931" xr:uid="{00000000-0005-0000-0000-00003A020000}"/>
    <cellStyle name="20% - Accent6 5 2 4 2" xfId="4771" xr:uid="{00000000-0005-0000-0000-00003A020000}"/>
    <cellStyle name="20% - Accent6 5 2 4 2 2" xfId="11928" xr:uid="{00000000-0005-0000-0000-000016010000}"/>
    <cellStyle name="20% - Accent6 5 2 4 3" xfId="9089" xr:uid="{00000000-0005-0000-0000-000016010000}"/>
    <cellStyle name="20% - Accent6 5 2 5" xfId="3352" xr:uid="{00000000-0005-0000-0000-000035020000}"/>
    <cellStyle name="20% - Accent6 5 2 5 2" xfId="10509" xr:uid="{00000000-0005-0000-0000-000016010000}"/>
    <cellStyle name="20% - Accent6 5 2 6" xfId="6224" xr:uid="{00000000-0005-0000-0000-00005D000000}"/>
    <cellStyle name="20% - Accent6 5 2 6 2" xfId="13393" xr:uid="{00000000-0005-0000-0000-00005D000000}"/>
    <cellStyle name="20% - Accent6 5 2 7" xfId="7670" xr:uid="{00000000-0005-0000-0000-000016010000}"/>
    <cellStyle name="20% - Accent6 5 3" xfId="737" xr:uid="{00000000-0005-0000-0000-00003B020000}"/>
    <cellStyle name="20% - Accent6 5 3 2" xfId="2164" xr:uid="{00000000-0005-0000-0000-00003C020000}"/>
    <cellStyle name="20% - Accent6 5 3 2 2" xfId="5004" xr:uid="{00000000-0005-0000-0000-00003C020000}"/>
    <cellStyle name="20% - Accent6 5 3 2 2 2" xfId="12161" xr:uid="{00000000-0005-0000-0000-000019010000}"/>
    <cellStyle name="20% - Accent6 5 3 2 3" xfId="9322" xr:uid="{00000000-0005-0000-0000-000019010000}"/>
    <cellStyle name="20% - Accent6 5 3 3" xfId="3585" xr:uid="{00000000-0005-0000-0000-00003B020000}"/>
    <cellStyle name="20% - Accent6 5 3 3 2" xfId="10742" xr:uid="{00000000-0005-0000-0000-000019010000}"/>
    <cellStyle name="20% - Accent6 5 3 4" xfId="6507" xr:uid="{00000000-0005-0000-0000-000018010000}"/>
    <cellStyle name="20% - Accent6 5 3 4 2" xfId="13636" xr:uid="{00000000-0005-0000-0000-000018010000}"/>
    <cellStyle name="20% - Accent6 5 3 5" xfId="7903" xr:uid="{00000000-0005-0000-0000-000019010000}"/>
    <cellStyle name="20% - Accent6 5 4" xfId="1201" xr:uid="{00000000-0005-0000-0000-00003D020000}"/>
    <cellStyle name="20% - Accent6 5 4 2" xfId="2628" xr:uid="{00000000-0005-0000-0000-00003E020000}"/>
    <cellStyle name="20% - Accent6 5 4 2 2" xfId="5468" xr:uid="{00000000-0005-0000-0000-00003E020000}"/>
    <cellStyle name="20% - Accent6 5 4 2 2 2" xfId="12625" xr:uid="{00000000-0005-0000-0000-00001A010000}"/>
    <cellStyle name="20% - Accent6 5 4 2 3" xfId="9786" xr:uid="{00000000-0005-0000-0000-00001A010000}"/>
    <cellStyle name="20% - Accent6 5 4 3" xfId="4049" xr:uid="{00000000-0005-0000-0000-00003D020000}"/>
    <cellStyle name="20% - Accent6 5 4 3 2" xfId="11206" xr:uid="{00000000-0005-0000-0000-00001A010000}"/>
    <cellStyle name="20% - Accent6 5 4 4" xfId="6970" xr:uid="{00000000-0005-0000-0000-000019010000}"/>
    <cellStyle name="20% - Accent6 5 4 4 2" xfId="14099" xr:uid="{00000000-0005-0000-0000-000019010000}"/>
    <cellStyle name="20% - Accent6 5 4 5" xfId="8367" xr:uid="{00000000-0005-0000-0000-00001A010000}"/>
    <cellStyle name="20% - Accent6 5 5" xfId="1698" xr:uid="{00000000-0005-0000-0000-00003F020000}"/>
    <cellStyle name="20% - Accent6 5 5 2" xfId="4538" xr:uid="{00000000-0005-0000-0000-00003F020000}"/>
    <cellStyle name="20% - Accent6 5 5 2 2" xfId="11695" xr:uid="{00000000-0005-0000-0000-000015010000}"/>
    <cellStyle name="20% - Accent6 5 5 3" xfId="8856" xr:uid="{00000000-0005-0000-0000-000015010000}"/>
    <cellStyle name="20% - Accent6 5 6" xfId="3119" xr:uid="{00000000-0005-0000-0000-000034020000}"/>
    <cellStyle name="20% - Accent6 5 6 2" xfId="10276" xr:uid="{00000000-0005-0000-0000-000015010000}"/>
    <cellStyle name="20% - Accent6 5 7" xfId="5991" xr:uid="{00000000-0005-0000-0000-00005C000000}"/>
    <cellStyle name="20% - Accent6 5 7 2" xfId="13160" xr:uid="{00000000-0005-0000-0000-00005C000000}"/>
    <cellStyle name="20% - Accent6 5 8" xfId="7436" xr:uid="{00000000-0005-0000-0000-000015010000}"/>
    <cellStyle name="20% - Accent6 6" xfId="352" xr:uid="{00000000-0005-0000-0000-000040020000}"/>
    <cellStyle name="20% - Accent6 6 2" xfId="848" xr:uid="{00000000-0005-0000-0000-000041020000}"/>
    <cellStyle name="20% - Accent6 6 2 2" xfId="2275" xr:uid="{00000000-0005-0000-0000-000042020000}"/>
    <cellStyle name="20% - Accent6 6 2 2 2" xfId="5115" xr:uid="{00000000-0005-0000-0000-000042020000}"/>
    <cellStyle name="20% - Accent6 6 2 2 2 2" xfId="12272" xr:uid="{00000000-0005-0000-0000-00001C010000}"/>
    <cellStyle name="20% - Accent6 6 2 2 3" xfId="9433" xr:uid="{00000000-0005-0000-0000-00001C010000}"/>
    <cellStyle name="20% - Accent6 6 2 3" xfId="3696" xr:uid="{00000000-0005-0000-0000-000041020000}"/>
    <cellStyle name="20% - Accent6 6 2 3 2" xfId="10853" xr:uid="{00000000-0005-0000-0000-00001C010000}"/>
    <cellStyle name="20% - Accent6 6 2 4" xfId="6618" xr:uid="{00000000-0005-0000-0000-00001B010000}"/>
    <cellStyle name="20% - Accent6 6 2 4 2" xfId="13747" xr:uid="{00000000-0005-0000-0000-00001B010000}"/>
    <cellStyle name="20% - Accent6 6 2 5" xfId="8014" xr:uid="{00000000-0005-0000-0000-00001C010000}"/>
    <cellStyle name="20% - Accent6 6 3" xfId="1312" xr:uid="{00000000-0005-0000-0000-000043020000}"/>
    <cellStyle name="20% - Accent6 6 3 2" xfId="2739" xr:uid="{00000000-0005-0000-0000-000044020000}"/>
    <cellStyle name="20% - Accent6 6 3 2 2" xfId="5579" xr:uid="{00000000-0005-0000-0000-000044020000}"/>
    <cellStyle name="20% - Accent6 6 3 2 2 2" xfId="12736" xr:uid="{00000000-0005-0000-0000-00001D010000}"/>
    <cellStyle name="20% - Accent6 6 3 2 3" xfId="9897" xr:uid="{00000000-0005-0000-0000-00001D010000}"/>
    <cellStyle name="20% - Accent6 6 3 3" xfId="4160" xr:uid="{00000000-0005-0000-0000-000043020000}"/>
    <cellStyle name="20% - Accent6 6 3 3 2" xfId="11317" xr:uid="{00000000-0005-0000-0000-00001D010000}"/>
    <cellStyle name="20% - Accent6 6 3 4" xfId="7081" xr:uid="{00000000-0005-0000-0000-00001C010000}"/>
    <cellStyle name="20% - Accent6 6 3 4 2" xfId="14210" xr:uid="{00000000-0005-0000-0000-00001C010000}"/>
    <cellStyle name="20% - Accent6 6 3 5" xfId="8478" xr:uid="{00000000-0005-0000-0000-00001D010000}"/>
    <cellStyle name="20% - Accent6 6 4" xfId="1809" xr:uid="{00000000-0005-0000-0000-000045020000}"/>
    <cellStyle name="20% - Accent6 6 4 2" xfId="4649" xr:uid="{00000000-0005-0000-0000-000045020000}"/>
    <cellStyle name="20% - Accent6 6 4 2 2" xfId="11806" xr:uid="{00000000-0005-0000-0000-00001B010000}"/>
    <cellStyle name="20% - Accent6 6 4 3" xfId="8967" xr:uid="{00000000-0005-0000-0000-00001B010000}"/>
    <cellStyle name="20% - Accent6 6 5" xfId="3230" xr:uid="{00000000-0005-0000-0000-000040020000}"/>
    <cellStyle name="20% - Accent6 6 5 2" xfId="10387" xr:uid="{00000000-0005-0000-0000-00001B010000}"/>
    <cellStyle name="20% - Accent6 6 6" xfId="6102" xr:uid="{00000000-0005-0000-0000-00005E000000}"/>
    <cellStyle name="20% - Accent6 6 6 2" xfId="13271" xr:uid="{00000000-0005-0000-0000-00005E000000}"/>
    <cellStyle name="20% - Accent6 6 7" xfId="7548" xr:uid="{00000000-0005-0000-0000-00001B010000}"/>
    <cellStyle name="20% - Accent6 7" xfId="615" xr:uid="{00000000-0005-0000-0000-000046020000}"/>
    <cellStyle name="20% - Accent6 7 2" xfId="2042" xr:uid="{00000000-0005-0000-0000-000047020000}"/>
    <cellStyle name="20% - Accent6 7 2 2" xfId="4882" xr:uid="{00000000-0005-0000-0000-000047020000}"/>
    <cellStyle name="20% - Accent6 7 2 2 2" xfId="12039" xr:uid="{00000000-0005-0000-0000-00001E010000}"/>
    <cellStyle name="20% - Accent6 7 2 3" xfId="9200" xr:uid="{00000000-0005-0000-0000-00001E010000}"/>
    <cellStyle name="20% - Accent6 7 3" xfId="3463" xr:uid="{00000000-0005-0000-0000-000046020000}"/>
    <cellStyle name="20% - Accent6 7 3 2" xfId="10620" xr:uid="{00000000-0005-0000-0000-00001E010000}"/>
    <cellStyle name="20% - Accent6 7 4" xfId="5839" xr:uid="{00000000-0005-0000-0000-00005F000000}"/>
    <cellStyle name="20% - Accent6 7 4 2" xfId="13038" xr:uid="{00000000-0005-0000-0000-00005F000000}"/>
    <cellStyle name="20% - Accent6 7 5" xfId="7781" xr:uid="{00000000-0005-0000-0000-00001E010000}"/>
    <cellStyle name="20% - Accent6 8" xfId="1079" xr:uid="{00000000-0005-0000-0000-000048020000}"/>
    <cellStyle name="20% - Accent6 8 2" xfId="2506" xr:uid="{00000000-0005-0000-0000-000049020000}"/>
    <cellStyle name="20% - Accent6 8 2 2" xfId="5346" xr:uid="{00000000-0005-0000-0000-000049020000}"/>
    <cellStyle name="20% - Accent6 8 2 2 2" xfId="12503" xr:uid="{00000000-0005-0000-0000-00001F010000}"/>
    <cellStyle name="20% - Accent6 8 2 3" xfId="9664" xr:uid="{00000000-0005-0000-0000-00001F010000}"/>
    <cellStyle name="20% - Accent6 8 3" xfId="3927" xr:uid="{00000000-0005-0000-0000-000048020000}"/>
    <cellStyle name="20% - Accent6 8 3 2" xfId="11084" xr:uid="{00000000-0005-0000-0000-00001F010000}"/>
    <cellStyle name="20% - Accent6 8 4" xfId="6848" xr:uid="{00000000-0005-0000-0000-00001E010000}"/>
    <cellStyle name="20% - Accent6 8 4 2" xfId="13977" xr:uid="{00000000-0005-0000-0000-00001E010000}"/>
    <cellStyle name="20% - Accent6 8 5" xfId="8245" xr:uid="{00000000-0005-0000-0000-00001F010000}"/>
    <cellStyle name="20% - Accent6 9" xfId="1567" xr:uid="{00000000-0005-0000-0000-00004A020000}"/>
    <cellStyle name="20% - Accent6 9 2" xfId="2986" xr:uid="{00000000-0005-0000-0000-00004B020000}"/>
    <cellStyle name="20% - Accent6 9 2 2" xfId="5826" xr:uid="{00000000-0005-0000-0000-00004B020000}"/>
    <cellStyle name="20% - Accent6 9 2 2 2" xfId="12983" xr:uid="{00000000-0005-0000-0000-000017060000}"/>
    <cellStyle name="20% - Accent6 9 2 3" xfId="10144" xr:uid="{00000000-0005-0000-0000-000017060000}"/>
    <cellStyle name="20% - Accent6 9 3" xfId="4407" xr:uid="{00000000-0005-0000-0000-00004A020000}"/>
    <cellStyle name="20% - Accent6 9 3 2" xfId="11564" xr:uid="{00000000-0005-0000-0000-000017060000}"/>
    <cellStyle name="20% - Accent6 9 4" xfId="6356" xr:uid="{00000000-0005-0000-0000-00001F010000}"/>
    <cellStyle name="20% - Accent6 9 4 2" xfId="13508" xr:uid="{00000000-0005-0000-0000-00001F010000}"/>
    <cellStyle name="20% - Accent6 9 5" xfId="8725" xr:uid="{00000000-0005-0000-0000-000017060000}"/>
    <cellStyle name="40% - Accent1" xfId="7" builtinId="31" customBuiltin="1"/>
    <cellStyle name="40% - Accent1 10" xfId="1576" xr:uid="{00000000-0005-0000-0000-00004D020000}"/>
    <cellStyle name="40% - Accent1 10 2" xfId="4416" xr:uid="{00000000-0005-0000-0000-00004D020000}"/>
    <cellStyle name="40% - Accent1 10 2 2" xfId="11573" xr:uid="{00000000-0005-0000-0000-00004C070000}"/>
    <cellStyle name="40% - Accent1 10 3" xfId="8734" xr:uid="{00000000-0005-0000-0000-00004C070000}"/>
    <cellStyle name="40% - Accent1 11" xfId="2998" xr:uid="{00000000-0005-0000-0000-0000020E0000}"/>
    <cellStyle name="40% - Accent1 11 2" xfId="10155" xr:uid="{00000000-0005-0000-0000-0000FF0D0000}"/>
    <cellStyle name="40% - Accent1 12" xfId="7315" xr:uid="{00000000-0005-0000-0000-00002B210000}"/>
    <cellStyle name="40% - Accent1 13" xfId="13016" xr:uid="{00000000-0005-0000-0000-0000810A0000}"/>
    <cellStyle name="40% - Accent1 2" xfId="66" xr:uid="{00000000-0005-0000-0000-00004E020000}"/>
    <cellStyle name="40% - Accent1 2 2" xfId="243" xr:uid="{00000000-0005-0000-0000-00004F020000}"/>
    <cellStyle name="40% - Accent1 2 2 2" xfId="526" xr:uid="{00000000-0005-0000-0000-000050020000}"/>
    <cellStyle name="40% - Accent1 2 2 2 2" xfId="992" xr:uid="{00000000-0005-0000-0000-000051020000}"/>
    <cellStyle name="40% - Accent1 2 2 2 2 2" xfId="2419" xr:uid="{00000000-0005-0000-0000-000052020000}"/>
    <cellStyle name="40% - Accent1 2 2 2 2 2 2" xfId="5259" xr:uid="{00000000-0005-0000-0000-000052020000}"/>
    <cellStyle name="40% - Accent1 2 2 2 2 2 2 2" xfId="12416" xr:uid="{00000000-0005-0000-0000-000024010000}"/>
    <cellStyle name="40% - Accent1 2 2 2 2 2 3" xfId="9577" xr:uid="{00000000-0005-0000-0000-000024010000}"/>
    <cellStyle name="40% - Accent1 2 2 2 2 3" xfId="3840" xr:uid="{00000000-0005-0000-0000-000051020000}"/>
    <cellStyle name="40% - Accent1 2 2 2 2 3 2" xfId="10997" xr:uid="{00000000-0005-0000-0000-000024010000}"/>
    <cellStyle name="40% - Accent1 2 2 2 2 4" xfId="6761" xr:uid="{00000000-0005-0000-0000-000023010000}"/>
    <cellStyle name="40% - Accent1 2 2 2 2 4 2" xfId="13890" xr:uid="{00000000-0005-0000-0000-000023010000}"/>
    <cellStyle name="40% - Accent1 2 2 2 2 5" xfId="8158" xr:uid="{00000000-0005-0000-0000-000024010000}"/>
    <cellStyle name="40% - Accent1 2 2 2 3" xfId="1456" xr:uid="{00000000-0005-0000-0000-000053020000}"/>
    <cellStyle name="40% - Accent1 2 2 2 3 2" xfId="2883" xr:uid="{00000000-0005-0000-0000-000054020000}"/>
    <cellStyle name="40% - Accent1 2 2 2 3 2 2" xfId="5723" xr:uid="{00000000-0005-0000-0000-000054020000}"/>
    <cellStyle name="40% - Accent1 2 2 2 3 2 2 2" xfId="12880" xr:uid="{00000000-0005-0000-0000-000025010000}"/>
    <cellStyle name="40% - Accent1 2 2 2 3 2 3" xfId="10041" xr:uid="{00000000-0005-0000-0000-000025010000}"/>
    <cellStyle name="40% - Accent1 2 2 2 3 3" xfId="4304" xr:uid="{00000000-0005-0000-0000-000053020000}"/>
    <cellStyle name="40% - Accent1 2 2 2 3 3 2" xfId="11461" xr:uid="{00000000-0005-0000-0000-000025010000}"/>
    <cellStyle name="40% - Accent1 2 2 2 3 4" xfId="7225" xr:uid="{00000000-0005-0000-0000-000024010000}"/>
    <cellStyle name="40% - Accent1 2 2 2 3 4 2" xfId="14354" xr:uid="{00000000-0005-0000-0000-000024010000}"/>
    <cellStyle name="40% - Accent1 2 2 2 3 5" xfId="8622" xr:uid="{00000000-0005-0000-0000-000025010000}"/>
    <cellStyle name="40% - Accent1 2 2 2 4" xfId="1953" xr:uid="{00000000-0005-0000-0000-000055020000}"/>
    <cellStyle name="40% - Accent1 2 2 2 4 2" xfId="4793" xr:uid="{00000000-0005-0000-0000-000055020000}"/>
    <cellStyle name="40% - Accent1 2 2 2 4 2 2" xfId="11950" xr:uid="{00000000-0005-0000-0000-000023010000}"/>
    <cellStyle name="40% - Accent1 2 2 2 4 3" xfId="9111" xr:uid="{00000000-0005-0000-0000-000023010000}"/>
    <cellStyle name="40% - Accent1 2 2 2 5" xfId="3374" xr:uid="{00000000-0005-0000-0000-000050020000}"/>
    <cellStyle name="40% - Accent1 2 2 2 5 2" xfId="10531" xr:uid="{00000000-0005-0000-0000-000023010000}"/>
    <cellStyle name="40% - Accent1 2 2 2 6" xfId="6246" xr:uid="{00000000-0005-0000-0000-000062000000}"/>
    <cellStyle name="40% - Accent1 2 2 2 6 2" xfId="13415" xr:uid="{00000000-0005-0000-0000-000062000000}"/>
    <cellStyle name="40% - Accent1 2 2 2 7" xfId="7692" xr:uid="{00000000-0005-0000-0000-000023010000}"/>
    <cellStyle name="40% - Accent1 2 2 3" xfId="759" xr:uid="{00000000-0005-0000-0000-000056020000}"/>
    <cellStyle name="40% - Accent1 2 2 3 2" xfId="2186" xr:uid="{00000000-0005-0000-0000-000057020000}"/>
    <cellStyle name="40% - Accent1 2 2 3 2 2" xfId="5026" xr:uid="{00000000-0005-0000-0000-000057020000}"/>
    <cellStyle name="40% - Accent1 2 2 3 2 2 2" xfId="12183" xr:uid="{00000000-0005-0000-0000-000026010000}"/>
    <cellStyle name="40% - Accent1 2 2 3 2 3" xfId="9344" xr:uid="{00000000-0005-0000-0000-000026010000}"/>
    <cellStyle name="40% - Accent1 2 2 3 3" xfId="3607" xr:uid="{00000000-0005-0000-0000-000056020000}"/>
    <cellStyle name="40% - Accent1 2 2 3 3 2" xfId="10764" xr:uid="{00000000-0005-0000-0000-000026010000}"/>
    <cellStyle name="40% - Accent1 2 2 3 4" xfId="6529" xr:uid="{00000000-0005-0000-0000-000025010000}"/>
    <cellStyle name="40% - Accent1 2 2 3 4 2" xfId="13658" xr:uid="{00000000-0005-0000-0000-000025010000}"/>
    <cellStyle name="40% - Accent1 2 2 3 5" xfId="7925" xr:uid="{00000000-0005-0000-0000-000026010000}"/>
    <cellStyle name="40% - Accent1 2 2 4" xfId="1223" xr:uid="{00000000-0005-0000-0000-000058020000}"/>
    <cellStyle name="40% - Accent1 2 2 4 2" xfId="2650" xr:uid="{00000000-0005-0000-0000-000059020000}"/>
    <cellStyle name="40% - Accent1 2 2 4 2 2" xfId="5490" xr:uid="{00000000-0005-0000-0000-000059020000}"/>
    <cellStyle name="40% - Accent1 2 2 4 2 2 2" xfId="12647" xr:uid="{00000000-0005-0000-0000-000027010000}"/>
    <cellStyle name="40% - Accent1 2 2 4 2 3" xfId="9808" xr:uid="{00000000-0005-0000-0000-000027010000}"/>
    <cellStyle name="40% - Accent1 2 2 4 3" xfId="4071" xr:uid="{00000000-0005-0000-0000-000058020000}"/>
    <cellStyle name="40% - Accent1 2 2 4 3 2" xfId="11228" xr:uid="{00000000-0005-0000-0000-000027010000}"/>
    <cellStyle name="40% - Accent1 2 2 4 4" xfId="6992" xr:uid="{00000000-0005-0000-0000-000026010000}"/>
    <cellStyle name="40% - Accent1 2 2 4 4 2" xfId="14121" xr:uid="{00000000-0005-0000-0000-000026010000}"/>
    <cellStyle name="40% - Accent1 2 2 4 5" xfId="8389" xr:uid="{00000000-0005-0000-0000-000027010000}"/>
    <cellStyle name="40% - Accent1 2 2 5" xfId="1720" xr:uid="{00000000-0005-0000-0000-00005A020000}"/>
    <cellStyle name="40% - Accent1 2 2 5 2" xfId="4560" xr:uid="{00000000-0005-0000-0000-00005A020000}"/>
    <cellStyle name="40% - Accent1 2 2 5 2 2" xfId="11717" xr:uid="{00000000-0005-0000-0000-000022010000}"/>
    <cellStyle name="40% - Accent1 2 2 5 3" xfId="8878" xr:uid="{00000000-0005-0000-0000-000022010000}"/>
    <cellStyle name="40% - Accent1 2 2 6" xfId="3141" xr:uid="{00000000-0005-0000-0000-00004F020000}"/>
    <cellStyle name="40% - Accent1 2 2 6 2" xfId="10298" xr:uid="{00000000-0005-0000-0000-000022010000}"/>
    <cellStyle name="40% - Accent1 2 2 7" xfId="6013" xr:uid="{00000000-0005-0000-0000-000061000000}"/>
    <cellStyle name="40% - Accent1 2 2 7 2" xfId="13182" xr:uid="{00000000-0005-0000-0000-000061000000}"/>
    <cellStyle name="40% - Accent1 2 2 8" xfId="7459" xr:uid="{00000000-0005-0000-0000-000022010000}"/>
    <cellStyle name="40% - Accent1 2 3" xfId="412" xr:uid="{00000000-0005-0000-0000-00005B020000}"/>
    <cellStyle name="40% - Accent1 2 3 2" xfId="878" xr:uid="{00000000-0005-0000-0000-00005C020000}"/>
    <cellStyle name="40% - Accent1 2 3 2 2" xfId="2305" xr:uid="{00000000-0005-0000-0000-00005D020000}"/>
    <cellStyle name="40% - Accent1 2 3 2 2 2" xfId="5145" xr:uid="{00000000-0005-0000-0000-00005D020000}"/>
    <cellStyle name="40% - Accent1 2 3 2 2 2 2" xfId="12302" xr:uid="{00000000-0005-0000-0000-000029010000}"/>
    <cellStyle name="40% - Accent1 2 3 2 2 3" xfId="9463" xr:uid="{00000000-0005-0000-0000-000029010000}"/>
    <cellStyle name="40% - Accent1 2 3 2 3" xfId="3726" xr:uid="{00000000-0005-0000-0000-00005C020000}"/>
    <cellStyle name="40% - Accent1 2 3 2 3 2" xfId="10883" xr:uid="{00000000-0005-0000-0000-000029010000}"/>
    <cellStyle name="40% - Accent1 2 3 2 4" xfId="6648" xr:uid="{00000000-0005-0000-0000-000028010000}"/>
    <cellStyle name="40% - Accent1 2 3 2 4 2" xfId="13777" xr:uid="{00000000-0005-0000-0000-000028010000}"/>
    <cellStyle name="40% - Accent1 2 3 2 5" xfId="8044" xr:uid="{00000000-0005-0000-0000-000029010000}"/>
    <cellStyle name="40% - Accent1 2 3 3" xfId="1342" xr:uid="{00000000-0005-0000-0000-00005E020000}"/>
    <cellStyle name="40% - Accent1 2 3 3 2" xfId="2769" xr:uid="{00000000-0005-0000-0000-00005F020000}"/>
    <cellStyle name="40% - Accent1 2 3 3 2 2" xfId="5609" xr:uid="{00000000-0005-0000-0000-00005F020000}"/>
    <cellStyle name="40% - Accent1 2 3 3 2 2 2" xfId="12766" xr:uid="{00000000-0005-0000-0000-00002A010000}"/>
    <cellStyle name="40% - Accent1 2 3 3 2 3" xfId="9927" xr:uid="{00000000-0005-0000-0000-00002A010000}"/>
    <cellStyle name="40% - Accent1 2 3 3 3" xfId="4190" xr:uid="{00000000-0005-0000-0000-00005E020000}"/>
    <cellStyle name="40% - Accent1 2 3 3 3 2" xfId="11347" xr:uid="{00000000-0005-0000-0000-00002A010000}"/>
    <cellStyle name="40% - Accent1 2 3 3 4" xfId="7111" xr:uid="{00000000-0005-0000-0000-000029010000}"/>
    <cellStyle name="40% - Accent1 2 3 3 4 2" xfId="14240" xr:uid="{00000000-0005-0000-0000-000029010000}"/>
    <cellStyle name="40% - Accent1 2 3 3 5" xfId="8508" xr:uid="{00000000-0005-0000-0000-00002A010000}"/>
    <cellStyle name="40% - Accent1 2 3 4" xfId="1839" xr:uid="{00000000-0005-0000-0000-000060020000}"/>
    <cellStyle name="40% - Accent1 2 3 4 2" xfId="4679" xr:uid="{00000000-0005-0000-0000-000060020000}"/>
    <cellStyle name="40% - Accent1 2 3 4 2 2" xfId="11836" xr:uid="{00000000-0005-0000-0000-000028010000}"/>
    <cellStyle name="40% - Accent1 2 3 4 3" xfId="8997" xr:uid="{00000000-0005-0000-0000-000028010000}"/>
    <cellStyle name="40% - Accent1 2 3 5" xfId="3260" xr:uid="{00000000-0005-0000-0000-00005B020000}"/>
    <cellStyle name="40% - Accent1 2 3 5 2" xfId="10417" xr:uid="{00000000-0005-0000-0000-000028010000}"/>
    <cellStyle name="40% - Accent1 2 3 6" xfId="6132" xr:uid="{00000000-0005-0000-0000-000063000000}"/>
    <cellStyle name="40% - Accent1 2 3 6 2" xfId="13301" xr:uid="{00000000-0005-0000-0000-000063000000}"/>
    <cellStyle name="40% - Accent1 2 3 7" xfId="7578" xr:uid="{00000000-0005-0000-0000-000028010000}"/>
    <cellStyle name="40% - Accent1 2 4" xfId="645" xr:uid="{00000000-0005-0000-0000-000061020000}"/>
    <cellStyle name="40% - Accent1 2 4 2" xfId="2072" xr:uid="{00000000-0005-0000-0000-000062020000}"/>
    <cellStyle name="40% - Accent1 2 4 2 2" xfId="4912" xr:uid="{00000000-0005-0000-0000-000062020000}"/>
    <cellStyle name="40% - Accent1 2 4 2 2 2" xfId="12069" xr:uid="{00000000-0005-0000-0000-00002B010000}"/>
    <cellStyle name="40% - Accent1 2 4 2 3" xfId="9230" xr:uid="{00000000-0005-0000-0000-00002B010000}"/>
    <cellStyle name="40% - Accent1 2 4 3" xfId="3493" xr:uid="{00000000-0005-0000-0000-000061020000}"/>
    <cellStyle name="40% - Accent1 2 4 3 2" xfId="10650" xr:uid="{00000000-0005-0000-0000-00002B010000}"/>
    <cellStyle name="40% - Accent1 2 4 4" xfId="6415" xr:uid="{00000000-0005-0000-0000-00002A010000}"/>
    <cellStyle name="40% - Accent1 2 4 4 2" xfId="13544" xr:uid="{00000000-0005-0000-0000-00002A010000}"/>
    <cellStyle name="40% - Accent1 2 4 5" xfId="7811" xr:uid="{00000000-0005-0000-0000-00002B010000}"/>
    <cellStyle name="40% - Accent1 2 5" xfId="1109" xr:uid="{00000000-0005-0000-0000-000063020000}"/>
    <cellStyle name="40% - Accent1 2 5 2" xfId="2536" xr:uid="{00000000-0005-0000-0000-000064020000}"/>
    <cellStyle name="40% - Accent1 2 5 2 2" xfId="5376" xr:uid="{00000000-0005-0000-0000-000064020000}"/>
    <cellStyle name="40% - Accent1 2 5 2 2 2" xfId="12533" xr:uid="{00000000-0005-0000-0000-00002C010000}"/>
    <cellStyle name="40% - Accent1 2 5 2 3" xfId="9694" xr:uid="{00000000-0005-0000-0000-00002C010000}"/>
    <cellStyle name="40% - Accent1 2 5 3" xfId="3957" xr:uid="{00000000-0005-0000-0000-000063020000}"/>
    <cellStyle name="40% - Accent1 2 5 3 2" xfId="11114" xr:uid="{00000000-0005-0000-0000-00002C010000}"/>
    <cellStyle name="40% - Accent1 2 5 4" xfId="6878" xr:uid="{00000000-0005-0000-0000-00002B010000}"/>
    <cellStyle name="40% - Accent1 2 5 4 2" xfId="14007" xr:uid="{00000000-0005-0000-0000-00002B010000}"/>
    <cellStyle name="40% - Accent1 2 5 5" xfId="8275" xr:uid="{00000000-0005-0000-0000-00002C010000}"/>
    <cellStyle name="40% - Accent1 2 6" xfId="1605" xr:uid="{00000000-0005-0000-0000-000065020000}"/>
    <cellStyle name="40% - Accent1 2 6 2" xfId="4445" xr:uid="{00000000-0005-0000-0000-000065020000}"/>
    <cellStyle name="40% - Accent1 2 6 2 2" xfId="11602" xr:uid="{00000000-0005-0000-0000-000021010000}"/>
    <cellStyle name="40% - Accent1 2 6 3" xfId="8763" xr:uid="{00000000-0005-0000-0000-000021010000}"/>
    <cellStyle name="40% - Accent1 2 7" xfId="3027" xr:uid="{00000000-0005-0000-0000-00004E020000}"/>
    <cellStyle name="40% - Accent1 2 7 2" xfId="10184" xr:uid="{00000000-0005-0000-0000-000021010000}"/>
    <cellStyle name="40% - Accent1 2 8" xfId="5899" xr:uid="{00000000-0005-0000-0000-000060000000}"/>
    <cellStyle name="40% - Accent1 2 8 2" xfId="13068" xr:uid="{00000000-0005-0000-0000-000060000000}"/>
    <cellStyle name="40% - Accent1 2 9" xfId="7344" xr:uid="{00000000-0005-0000-0000-000021010000}"/>
    <cellStyle name="40% - Accent1 3" xfId="111" xr:uid="{00000000-0005-0000-0000-000066020000}"/>
    <cellStyle name="40% - Accent1 3 2" xfId="251" xr:uid="{00000000-0005-0000-0000-000067020000}"/>
    <cellStyle name="40% - Accent1 3 2 2" xfId="532" xr:uid="{00000000-0005-0000-0000-000068020000}"/>
    <cellStyle name="40% - Accent1 3 2 2 2" xfId="998" xr:uid="{00000000-0005-0000-0000-000069020000}"/>
    <cellStyle name="40% - Accent1 3 2 2 2 2" xfId="2425" xr:uid="{00000000-0005-0000-0000-00006A020000}"/>
    <cellStyle name="40% - Accent1 3 2 2 2 2 2" xfId="5265" xr:uid="{00000000-0005-0000-0000-00006A020000}"/>
    <cellStyle name="40% - Accent1 3 2 2 2 2 2 2" xfId="12422" xr:uid="{00000000-0005-0000-0000-000030010000}"/>
    <cellStyle name="40% - Accent1 3 2 2 2 2 3" xfId="9583" xr:uid="{00000000-0005-0000-0000-000030010000}"/>
    <cellStyle name="40% - Accent1 3 2 2 2 3" xfId="3846" xr:uid="{00000000-0005-0000-0000-000069020000}"/>
    <cellStyle name="40% - Accent1 3 2 2 2 3 2" xfId="11003" xr:uid="{00000000-0005-0000-0000-000030010000}"/>
    <cellStyle name="40% - Accent1 3 2 2 2 4" xfId="6767" xr:uid="{00000000-0005-0000-0000-00002F010000}"/>
    <cellStyle name="40% - Accent1 3 2 2 2 4 2" xfId="13896" xr:uid="{00000000-0005-0000-0000-00002F010000}"/>
    <cellStyle name="40% - Accent1 3 2 2 2 5" xfId="8164" xr:uid="{00000000-0005-0000-0000-000030010000}"/>
    <cellStyle name="40% - Accent1 3 2 2 3" xfId="1462" xr:uid="{00000000-0005-0000-0000-00006B020000}"/>
    <cellStyle name="40% - Accent1 3 2 2 3 2" xfId="2889" xr:uid="{00000000-0005-0000-0000-00006C020000}"/>
    <cellStyle name="40% - Accent1 3 2 2 3 2 2" xfId="5729" xr:uid="{00000000-0005-0000-0000-00006C020000}"/>
    <cellStyle name="40% - Accent1 3 2 2 3 2 2 2" xfId="12886" xr:uid="{00000000-0005-0000-0000-000031010000}"/>
    <cellStyle name="40% - Accent1 3 2 2 3 2 3" xfId="10047" xr:uid="{00000000-0005-0000-0000-000031010000}"/>
    <cellStyle name="40% - Accent1 3 2 2 3 3" xfId="4310" xr:uid="{00000000-0005-0000-0000-00006B020000}"/>
    <cellStyle name="40% - Accent1 3 2 2 3 3 2" xfId="11467" xr:uid="{00000000-0005-0000-0000-000031010000}"/>
    <cellStyle name="40% - Accent1 3 2 2 3 4" xfId="7231" xr:uid="{00000000-0005-0000-0000-000030010000}"/>
    <cellStyle name="40% - Accent1 3 2 2 3 4 2" xfId="14360" xr:uid="{00000000-0005-0000-0000-000030010000}"/>
    <cellStyle name="40% - Accent1 3 2 2 3 5" xfId="8628" xr:uid="{00000000-0005-0000-0000-000031010000}"/>
    <cellStyle name="40% - Accent1 3 2 2 4" xfId="1959" xr:uid="{00000000-0005-0000-0000-00006D020000}"/>
    <cellStyle name="40% - Accent1 3 2 2 4 2" xfId="4799" xr:uid="{00000000-0005-0000-0000-00006D020000}"/>
    <cellStyle name="40% - Accent1 3 2 2 4 2 2" xfId="11956" xr:uid="{00000000-0005-0000-0000-00002F010000}"/>
    <cellStyle name="40% - Accent1 3 2 2 4 3" xfId="9117" xr:uid="{00000000-0005-0000-0000-00002F010000}"/>
    <cellStyle name="40% - Accent1 3 2 2 5" xfId="3380" xr:uid="{00000000-0005-0000-0000-000068020000}"/>
    <cellStyle name="40% - Accent1 3 2 2 5 2" xfId="10537" xr:uid="{00000000-0005-0000-0000-00002F010000}"/>
    <cellStyle name="40% - Accent1 3 2 2 6" xfId="6252" xr:uid="{00000000-0005-0000-0000-000066000000}"/>
    <cellStyle name="40% - Accent1 3 2 2 6 2" xfId="13421" xr:uid="{00000000-0005-0000-0000-000066000000}"/>
    <cellStyle name="40% - Accent1 3 2 2 7" xfId="7698" xr:uid="{00000000-0005-0000-0000-00002F010000}"/>
    <cellStyle name="40% - Accent1 3 2 3" xfId="765" xr:uid="{00000000-0005-0000-0000-00006E020000}"/>
    <cellStyle name="40% - Accent1 3 2 3 2" xfId="2192" xr:uid="{00000000-0005-0000-0000-00006F020000}"/>
    <cellStyle name="40% - Accent1 3 2 3 2 2" xfId="5032" xr:uid="{00000000-0005-0000-0000-00006F020000}"/>
    <cellStyle name="40% - Accent1 3 2 3 2 2 2" xfId="12189" xr:uid="{00000000-0005-0000-0000-000032010000}"/>
    <cellStyle name="40% - Accent1 3 2 3 2 3" xfId="9350" xr:uid="{00000000-0005-0000-0000-000032010000}"/>
    <cellStyle name="40% - Accent1 3 2 3 3" xfId="3613" xr:uid="{00000000-0005-0000-0000-00006E020000}"/>
    <cellStyle name="40% - Accent1 3 2 3 3 2" xfId="10770" xr:uid="{00000000-0005-0000-0000-000032010000}"/>
    <cellStyle name="40% - Accent1 3 2 3 4" xfId="6535" xr:uid="{00000000-0005-0000-0000-000031010000}"/>
    <cellStyle name="40% - Accent1 3 2 3 4 2" xfId="13664" xr:uid="{00000000-0005-0000-0000-000031010000}"/>
    <cellStyle name="40% - Accent1 3 2 3 5" xfId="7931" xr:uid="{00000000-0005-0000-0000-000032010000}"/>
    <cellStyle name="40% - Accent1 3 2 4" xfId="1229" xr:uid="{00000000-0005-0000-0000-000070020000}"/>
    <cellStyle name="40% - Accent1 3 2 4 2" xfId="2656" xr:uid="{00000000-0005-0000-0000-000071020000}"/>
    <cellStyle name="40% - Accent1 3 2 4 2 2" xfId="5496" xr:uid="{00000000-0005-0000-0000-000071020000}"/>
    <cellStyle name="40% - Accent1 3 2 4 2 2 2" xfId="12653" xr:uid="{00000000-0005-0000-0000-000033010000}"/>
    <cellStyle name="40% - Accent1 3 2 4 2 3" xfId="9814" xr:uid="{00000000-0005-0000-0000-000033010000}"/>
    <cellStyle name="40% - Accent1 3 2 4 3" xfId="4077" xr:uid="{00000000-0005-0000-0000-000070020000}"/>
    <cellStyle name="40% - Accent1 3 2 4 3 2" xfId="11234" xr:uid="{00000000-0005-0000-0000-000033010000}"/>
    <cellStyle name="40% - Accent1 3 2 4 4" xfId="6998" xr:uid="{00000000-0005-0000-0000-000032010000}"/>
    <cellStyle name="40% - Accent1 3 2 4 4 2" xfId="14127" xr:uid="{00000000-0005-0000-0000-000032010000}"/>
    <cellStyle name="40% - Accent1 3 2 4 5" xfId="8395" xr:uid="{00000000-0005-0000-0000-000033010000}"/>
    <cellStyle name="40% - Accent1 3 2 5" xfId="1726" xr:uid="{00000000-0005-0000-0000-000072020000}"/>
    <cellStyle name="40% - Accent1 3 2 5 2" xfId="4566" xr:uid="{00000000-0005-0000-0000-000072020000}"/>
    <cellStyle name="40% - Accent1 3 2 5 2 2" xfId="11723" xr:uid="{00000000-0005-0000-0000-00002E010000}"/>
    <cellStyle name="40% - Accent1 3 2 5 3" xfId="8884" xr:uid="{00000000-0005-0000-0000-00002E010000}"/>
    <cellStyle name="40% - Accent1 3 2 6" xfId="3147" xr:uid="{00000000-0005-0000-0000-000067020000}"/>
    <cellStyle name="40% - Accent1 3 2 6 2" xfId="10304" xr:uid="{00000000-0005-0000-0000-00002E010000}"/>
    <cellStyle name="40% - Accent1 3 2 7" xfId="6019" xr:uid="{00000000-0005-0000-0000-000065000000}"/>
    <cellStyle name="40% - Accent1 3 2 7 2" xfId="13188" xr:uid="{00000000-0005-0000-0000-000065000000}"/>
    <cellStyle name="40% - Accent1 3 2 8" xfId="7465" xr:uid="{00000000-0005-0000-0000-00002E010000}"/>
    <cellStyle name="40% - Accent1 3 3" xfId="447" xr:uid="{00000000-0005-0000-0000-000073020000}"/>
    <cellStyle name="40% - Accent1 3 3 2" xfId="913" xr:uid="{00000000-0005-0000-0000-000074020000}"/>
    <cellStyle name="40% - Accent1 3 3 2 2" xfId="2340" xr:uid="{00000000-0005-0000-0000-000075020000}"/>
    <cellStyle name="40% - Accent1 3 3 2 2 2" xfId="5180" xr:uid="{00000000-0005-0000-0000-000075020000}"/>
    <cellStyle name="40% - Accent1 3 3 2 2 2 2" xfId="12337" xr:uid="{00000000-0005-0000-0000-000035010000}"/>
    <cellStyle name="40% - Accent1 3 3 2 2 3" xfId="9498" xr:uid="{00000000-0005-0000-0000-000035010000}"/>
    <cellStyle name="40% - Accent1 3 3 2 3" xfId="3761" xr:uid="{00000000-0005-0000-0000-000074020000}"/>
    <cellStyle name="40% - Accent1 3 3 2 3 2" xfId="10918" xr:uid="{00000000-0005-0000-0000-000035010000}"/>
    <cellStyle name="40% - Accent1 3 3 2 4" xfId="6683" xr:uid="{00000000-0005-0000-0000-000034010000}"/>
    <cellStyle name="40% - Accent1 3 3 2 4 2" xfId="13812" xr:uid="{00000000-0005-0000-0000-000034010000}"/>
    <cellStyle name="40% - Accent1 3 3 2 5" xfId="8079" xr:uid="{00000000-0005-0000-0000-000035010000}"/>
    <cellStyle name="40% - Accent1 3 3 3" xfId="1377" xr:uid="{00000000-0005-0000-0000-000076020000}"/>
    <cellStyle name="40% - Accent1 3 3 3 2" xfId="2804" xr:uid="{00000000-0005-0000-0000-000077020000}"/>
    <cellStyle name="40% - Accent1 3 3 3 2 2" xfId="5644" xr:uid="{00000000-0005-0000-0000-000077020000}"/>
    <cellStyle name="40% - Accent1 3 3 3 2 2 2" xfId="12801" xr:uid="{00000000-0005-0000-0000-000036010000}"/>
    <cellStyle name="40% - Accent1 3 3 3 2 3" xfId="9962" xr:uid="{00000000-0005-0000-0000-000036010000}"/>
    <cellStyle name="40% - Accent1 3 3 3 3" xfId="4225" xr:uid="{00000000-0005-0000-0000-000076020000}"/>
    <cellStyle name="40% - Accent1 3 3 3 3 2" xfId="11382" xr:uid="{00000000-0005-0000-0000-000036010000}"/>
    <cellStyle name="40% - Accent1 3 3 3 4" xfId="7146" xr:uid="{00000000-0005-0000-0000-000035010000}"/>
    <cellStyle name="40% - Accent1 3 3 3 4 2" xfId="14275" xr:uid="{00000000-0005-0000-0000-000035010000}"/>
    <cellStyle name="40% - Accent1 3 3 3 5" xfId="8543" xr:uid="{00000000-0005-0000-0000-000036010000}"/>
    <cellStyle name="40% - Accent1 3 3 4" xfId="1874" xr:uid="{00000000-0005-0000-0000-000078020000}"/>
    <cellStyle name="40% - Accent1 3 3 4 2" xfId="4714" xr:uid="{00000000-0005-0000-0000-000078020000}"/>
    <cellStyle name="40% - Accent1 3 3 4 2 2" xfId="11871" xr:uid="{00000000-0005-0000-0000-000034010000}"/>
    <cellStyle name="40% - Accent1 3 3 4 3" xfId="9032" xr:uid="{00000000-0005-0000-0000-000034010000}"/>
    <cellStyle name="40% - Accent1 3 3 5" xfId="3295" xr:uid="{00000000-0005-0000-0000-000073020000}"/>
    <cellStyle name="40% - Accent1 3 3 5 2" xfId="10452" xr:uid="{00000000-0005-0000-0000-000034010000}"/>
    <cellStyle name="40% - Accent1 3 3 6" xfId="6167" xr:uid="{00000000-0005-0000-0000-000067000000}"/>
    <cellStyle name="40% - Accent1 3 3 6 2" xfId="13336" xr:uid="{00000000-0005-0000-0000-000067000000}"/>
    <cellStyle name="40% - Accent1 3 3 7" xfId="7613" xr:uid="{00000000-0005-0000-0000-000034010000}"/>
    <cellStyle name="40% - Accent1 3 4" xfId="680" xr:uid="{00000000-0005-0000-0000-000079020000}"/>
    <cellStyle name="40% - Accent1 3 4 2" xfId="2107" xr:uid="{00000000-0005-0000-0000-00007A020000}"/>
    <cellStyle name="40% - Accent1 3 4 2 2" xfId="4947" xr:uid="{00000000-0005-0000-0000-00007A020000}"/>
    <cellStyle name="40% - Accent1 3 4 2 2 2" xfId="12104" xr:uid="{00000000-0005-0000-0000-000037010000}"/>
    <cellStyle name="40% - Accent1 3 4 2 3" xfId="9265" xr:uid="{00000000-0005-0000-0000-000037010000}"/>
    <cellStyle name="40% - Accent1 3 4 3" xfId="3528" xr:uid="{00000000-0005-0000-0000-000079020000}"/>
    <cellStyle name="40% - Accent1 3 4 3 2" xfId="10685" xr:uid="{00000000-0005-0000-0000-000037010000}"/>
    <cellStyle name="40% - Accent1 3 4 4" xfId="6450" xr:uid="{00000000-0005-0000-0000-000036010000}"/>
    <cellStyle name="40% - Accent1 3 4 4 2" xfId="13579" xr:uid="{00000000-0005-0000-0000-000036010000}"/>
    <cellStyle name="40% - Accent1 3 4 5" xfId="7846" xr:uid="{00000000-0005-0000-0000-000037010000}"/>
    <cellStyle name="40% - Accent1 3 5" xfId="1144" xr:uid="{00000000-0005-0000-0000-00007B020000}"/>
    <cellStyle name="40% - Accent1 3 5 2" xfId="2571" xr:uid="{00000000-0005-0000-0000-00007C020000}"/>
    <cellStyle name="40% - Accent1 3 5 2 2" xfId="5411" xr:uid="{00000000-0005-0000-0000-00007C020000}"/>
    <cellStyle name="40% - Accent1 3 5 2 2 2" xfId="12568" xr:uid="{00000000-0005-0000-0000-000038010000}"/>
    <cellStyle name="40% - Accent1 3 5 2 3" xfId="9729" xr:uid="{00000000-0005-0000-0000-000038010000}"/>
    <cellStyle name="40% - Accent1 3 5 3" xfId="3992" xr:uid="{00000000-0005-0000-0000-00007B020000}"/>
    <cellStyle name="40% - Accent1 3 5 3 2" xfId="11149" xr:uid="{00000000-0005-0000-0000-000038010000}"/>
    <cellStyle name="40% - Accent1 3 5 4" xfId="6913" xr:uid="{00000000-0005-0000-0000-000037010000}"/>
    <cellStyle name="40% - Accent1 3 5 4 2" xfId="14042" xr:uid="{00000000-0005-0000-0000-000037010000}"/>
    <cellStyle name="40% - Accent1 3 5 5" xfId="8310" xr:uid="{00000000-0005-0000-0000-000038010000}"/>
    <cellStyle name="40% - Accent1 3 6" xfId="1641" xr:uid="{00000000-0005-0000-0000-00007D020000}"/>
    <cellStyle name="40% - Accent1 3 6 2" xfId="4481" xr:uid="{00000000-0005-0000-0000-00007D020000}"/>
    <cellStyle name="40% - Accent1 3 6 2 2" xfId="11638" xr:uid="{00000000-0005-0000-0000-00002D010000}"/>
    <cellStyle name="40% - Accent1 3 6 3" xfId="8799" xr:uid="{00000000-0005-0000-0000-00002D010000}"/>
    <cellStyle name="40% - Accent1 3 7" xfId="3062" xr:uid="{00000000-0005-0000-0000-000066020000}"/>
    <cellStyle name="40% - Accent1 3 7 2" xfId="10219" xr:uid="{00000000-0005-0000-0000-00002D010000}"/>
    <cellStyle name="40% - Accent1 3 8" xfId="5934" xr:uid="{00000000-0005-0000-0000-000064000000}"/>
    <cellStyle name="40% - Accent1 3 8 2" xfId="13103" xr:uid="{00000000-0005-0000-0000-000064000000}"/>
    <cellStyle name="40% - Accent1 3 9" xfId="7379" xr:uid="{00000000-0005-0000-0000-00002D010000}"/>
    <cellStyle name="40% - Accent1 4" xfId="163" xr:uid="{00000000-0005-0000-0000-00007E020000}"/>
    <cellStyle name="40% - Accent1 4 2" xfId="252" xr:uid="{00000000-0005-0000-0000-00007F020000}"/>
    <cellStyle name="40% - Accent1 4 2 2" xfId="533" xr:uid="{00000000-0005-0000-0000-000080020000}"/>
    <cellStyle name="40% - Accent1 4 2 2 2" xfId="999" xr:uid="{00000000-0005-0000-0000-000081020000}"/>
    <cellStyle name="40% - Accent1 4 2 2 2 2" xfId="2426" xr:uid="{00000000-0005-0000-0000-000082020000}"/>
    <cellStyle name="40% - Accent1 4 2 2 2 2 2" xfId="5266" xr:uid="{00000000-0005-0000-0000-000082020000}"/>
    <cellStyle name="40% - Accent1 4 2 2 2 2 2 2" xfId="12423" xr:uid="{00000000-0005-0000-0000-00003C010000}"/>
    <cellStyle name="40% - Accent1 4 2 2 2 2 3" xfId="9584" xr:uid="{00000000-0005-0000-0000-00003C010000}"/>
    <cellStyle name="40% - Accent1 4 2 2 2 3" xfId="3847" xr:uid="{00000000-0005-0000-0000-000081020000}"/>
    <cellStyle name="40% - Accent1 4 2 2 2 3 2" xfId="11004" xr:uid="{00000000-0005-0000-0000-00003C010000}"/>
    <cellStyle name="40% - Accent1 4 2 2 2 4" xfId="6768" xr:uid="{00000000-0005-0000-0000-00003B010000}"/>
    <cellStyle name="40% - Accent1 4 2 2 2 4 2" xfId="13897" xr:uid="{00000000-0005-0000-0000-00003B010000}"/>
    <cellStyle name="40% - Accent1 4 2 2 2 5" xfId="8165" xr:uid="{00000000-0005-0000-0000-00003C010000}"/>
    <cellStyle name="40% - Accent1 4 2 2 3" xfId="1463" xr:uid="{00000000-0005-0000-0000-000083020000}"/>
    <cellStyle name="40% - Accent1 4 2 2 3 2" xfId="2890" xr:uid="{00000000-0005-0000-0000-000084020000}"/>
    <cellStyle name="40% - Accent1 4 2 2 3 2 2" xfId="5730" xr:uid="{00000000-0005-0000-0000-000084020000}"/>
    <cellStyle name="40% - Accent1 4 2 2 3 2 2 2" xfId="12887" xr:uid="{00000000-0005-0000-0000-00003D010000}"/>
    <cellStyle name="40% - Accent1 4 2 2 3 2 3" xfId="10048" xr:uid="{00000000-0005-0000-0000-00003D010000}"/>
    <cellStyle name="40% - Accent1 4 2 2 3 3" xfId="4311" xr:uid="{00000000-0005-0000-0000-000083020000}"/>
    <cellStyle name="40% - Accent1 4 2 2 3 3 2" xfId="11468" xr:uid="{00000000-0005-0000-0000-00003D010000}"/>
    <cellStyle name="40% - Accent1 4 2 2 3 4" xfId="7232" xr:uid="{00000000-0005-0000-0000-00003C010000}"/>
    <cellStyle name="40% - Accent1 4 2 2 3 4 2" xfId="14361" xr:uid="{00000000-0005-0000-0000-00003C010000}"/>
    <cellStyle name="40% - Accent1 4 2 2 3 5" xfId="8629" xr:uid="{00000000-0005-0000-0000-00003D010000}"/>
    <cellStyle name="40% - Accent1 4 2 2 4" xfId="1960" xr:uid="{00000000-0005-0000-0000-000085020000}"/>
    <cellStyle name="40% - Accent1 4 2 2 4 2" xfId="4800" xr:uid="{00000000-0005-0000-0000-000085020000}"/>
    <cellStyle name="40% - Accent1 4 2 2 4 2 2" xfId="11957" xr:uid="{00000000-0005-0000-0000-00003B010000}"/>
    <cellStyle name="40% - Accent1 4 2 2 4 3" xfId="9118" xr:uid="{00000000-0005-0000-0000-00003B010000}"/>
    <cellStyle name="40% - Accent1 4 2 2 5" xfId="3381" xr:uid="{00000000-0005-0000-0000-000080020000}"/>
    <cellStyle name="40% - Accent1 4 2 2 5 2" xfId="10538" xr:uid="{00000000-0005-0000-0000-00003B010000}"/>
    <cellStyle name="40% - Accent1 4 2 2 6" xfId="6253" xr:uid="{00000000-0005-0000-0000-00006A000000}"/>
    <cellStyle name="40% - Accent1 4 2 2 6 2" xfId="13422" xr:uid="{00000000-0005-0000-0000-00006A000000}"/>
    <cellStyle name="40% - Accent1 4 2 2 7" xfId="7699" xr:uid="{00000000-0005-0000-0000-00003B010000}"/>
    <cellStyle name="40% - Accent1 4 2 3" xfId="766" xr:uid="{00000000-0005-0000-0000-000086020000}"/>
    <cellStyle name="40% - Accent1 4 2 3 2" xfId="2193" xr:uid="{00000000-0005-0000-0000-000087020000}"/>
    <cellStyle name="40% - Accent1 4 2 3 2 2" xfId="5033" xr:uid="{00000000-0005-0000-0000-000087020000}"/>
    <cellStyle name="40% - Accent1 4 2 3 2 2 2" xfId="12190" xr:uid="{00000000-0005-0000-0000-00003E010000}"/>
    <cellStyle name="40% - Accent1 4 2 3 2 3" xfId="9351" xr:uid="{00000000-0005-0000-0000-00003E010000}"/>
    <cellStyle name="40% - Accent1 4 2 3 3" xfId="3614" xr:uid="{00000000-0005-0000-0000-000086020000}"/>
    <cellStyle name="40% - Accent1 4 2 3 3 2" xfId="10771" xr:uid="{00000000-0005-0000-0000-00003E010000}"/>
    <cellStyle name="40% - Accent1 4 2 3 4" xfId="6536" xr:uid="{00000000-0005-0000-0000-00003D010000}"/>
    <cellStyle name="40% - Accent1 4 2 3 4 2" xfId="13665" xr:uid="{00000000-0005-0000-0000-00003D010000}"/>
    <cellStyle name="40% - Accent1 4 2 3 5" xfId="7932" xr:uid="{00000000-0005-0000-0000-00003E010000}"/>
    <cellStyle name="40% - Accent1 4 2 4" xfId="1230" xr:uid="{00000000-0005-0000-0000-000088020000}"/>
    <cellStyle name="40% - Accent1 4 2 4 2" xfId="2657" xr:uid="{00000000-0005-0000-0000-000089020000}"/>
    <cellStyle name="40% - Accent1 4 2 4 2 2" xfId="5497" xr:uid="{00000000-0005-0000-0000-000089020000}"/>
    <cellStyle name="40% - Accent1 4 2 4 2 2 2" xfId="12654" xr:uid="{00000000-0005-0000-0000-00003F010000}"/>
    <cellStyle name="40% - Accent1 4 2 4 2 3" xfId="9815" xr:uid="{00000000-0005-0000-0000-00003F010000}"/>
    <cellStyle name="40% - Accent1 4 2 4 3" xfId="4078" xr:uid="{00000000-0005-0000-0000-000088020000}"/>
    <cellStyle name="40% - Accent1 4 2 4 3 2" xfId="11235" xr:uid="{00000000-0005-0000-0000-00003F010000}"/>
    <cellStyle name="40% - Accent1 4 2 4 4" xfId="6999" xr:uid="{00000000-0005-0000-0000-00003E010000}"/>
    <cellStyle name="40% - Accent1 4 2 4 4 2" xfId="14128" xr:uid="{00000000-0005-0000-0000-00003E010000}"/>
    <cellStyle name="40% - Accent1 4 2 4 5" xfId="8396" xr:uid="{00000000-0005-0000-0000-00003F010000}"/>
    <cellStyle name="40% - Accent1 4 2 5" xfId="1727" xr:uid="{00000000-0005-0000-0000-00008A020000}"/>
    <cellStyle name="40% - Accent1 4 2 5 2" xfId="4567" xr:uid="{00000000-0005-0000-0000-00008A020000}"/>
    <cellStyle name="40% - Accent1 4 2 5 2 2" xfId="11724" xr:uid="{00000000-0005-0000-0000-00003A010000}"/>
    <cellStyle name="40% - Accent1 4 2 5 3" xfId="8885" xr:uid="{00000000-0005-0000-0000-00003A010000}"/>
    <cellStyle name="40% - Accent1 4 2 6" xfId="3148" xr:uid="{00000000-0005-0000-0000-00007F020000}"/>
    <cellStyle name="40% - Accent1 4 2 6 2" xfId="10305" xr:uid="{00000000-0005-0000-0000-00003A010000}"/>
    <cellStyle name="40% - Accent1 4 2 7" xfId="6020" xr:uid="{00000000-0005-0000-0000-000069000000}"/>
    <cellStyle name="40% - Accent1 4 2 7 2" xfId="13189" xr:uid="{00000000-0005-0000-0000-000069000000}"/>
    <cellStyle name="40% - Accent1 4 2 8" xfId="7466" xr:uid="{00000000-0005-0000-0000-00003A010000}"/>
    <cellStyle name="40% - Accent1 4 3" xfId="482" xr:uid="{00000000-0005-0000-0000-00008B020000}"/>
    <cellStyle name="40% - Accent1 4 3 2" xfId="948" xr:uid="{00000000-0005-0000-0000-00008C020000}"/>
    <cellStyle name="40% - Accent1 4 3 2 2" xfId="2375" xr:uid="{00000000-0005-0000-0000-00008D020000}"/>
    <cellStyle name="40% - Accent1 4 3 2 2 2" xfId="5215" xr:uid="{00000000-0005-0000-0000-00008D020000}"/>
    <cellStyle name="40% - Accent1 4 3 2 2 2 2" xfId="12372" xr:uid="{00000000-0005-0000-0000-000041010000}"/>
    <cellStyle name="40% - Accent1 4 3 2 2 3" xfId="9533" xr:uid="{00000000-0005-0000-0000-000041010000}"/>
    <cellStyle name="40% - Accent1 4 3 2 3" xfId="3796" xr:uid="{00000000-0005-0000-0000-00008C020000}"/>
    <cellStyle name="40% - Accent1 4 3 2 3 2" xfId="10953" xr:uid="{00000000-0005-0000-0000-000041010000}"/>
    <cellStyle name="40% - Accent1 4 3 2 4" xfId="6718" xr:uid="{00000000-0005-0000-0000-000040010000}"/>
    <cellStyle name="40% - Accent1 4 3 2 4 2" xfId="13847" xr:uid="{00000000-0005-0000-0000-000040010000}"/>
    <cellStyle name="40% - Accent1 4 3 2 5" xfId="8114" xr:uid="{00000000-0005-0000-0000-000041010000}"/>
    <cellStyle name="40% - Accent1 4 3 3" xfId="1412" xr:uid="{00000000-0005-0000-0000-00008E020000}"/>
    <cellStyle name="40% - Accent1 4 3 3 2" xfId="2839" xr:uid="{00000000-0005-0000-0000-00008F020000}"/>
    <cellStyle name="40% - Accent1 4 3 3 2 2" xfId="5679" xr:uid="{00000000-0005-0000-0000-00008F020000}"/>
    <cellStyle name="40% - Accent1 4 3 3 2 2 2" xfId="12836" xr:uid="{00000000-0005-0000-0000-000042010000}"/>
    <cellStyle name="40% - Accent1 4 3 3 2 3" xfId="9997" xr:uid="{00000000-0005-0000-0000-000042010000}"/>
    <cellStyle name="40% - Accent1 4 3 3 3" xfId="4260" xr:uid="{00000000-0005-0000-0000-00008E020000}"/>
    <cellStyle name="40% - Accent1 4 3 3 3 2" xfId="11417" xr:uid="{00000000-0005-0000-0000-000042010000}"/>
    <cellStyle name="40% - Accent1 4 3 3 4" xfId="7181" xr:uid="{00000000-0005-0000-0000-000041010000}"/>
    <cellStyle name="40% - Accent1 4 3 3 4 2" xfId="14310" xr:uid="{00000000-0005-0000-0000-000041010000}"/>
    <cellStyle name="40% - Accent1 4 3 3 5" xfId="8578" xr:uid="{00000000-0005-0000-0000-000042010000}"/>
    <cellStyle name="40% - Accent1 4 3 4" xfId="1909" xr:uid="{00000000-0005-0000-0000-000090020000}"/>
    <cellStyle name="40% - Accent1 4 3 4 2" xfId="4749" xr:uid="{00000000-0005-0000-0000-000090020000}"/>
    <cellStyle name="40% - Accent1 4 3 4 2 2" xfId="11906" xr:uid="{00000000-0005-0000-0000-000040010000}"/>
    <cellStyle name="40% - Accent1 4 3 4 3" xfId="9067" xr:uid="{00000000-0005-0000-0000-000040010000}"/>
    <cellStyle name="40% - Accent1 4 3 5" xfId="3330" xr:uid="{00000000-0005-0000-0000-00008B020000}"/>
    <cellStyle name="40% - Accent1 4 3 5 2" xfId="10487" xr:uid="{00000000-0005-0000-0000-000040010000}"/>
    <cellStyle name="40% - Accent1 4 3 6" xfId="6202" xr:uid="{00000000-0005-0000-0000-00006B000000}"/>
    <cellStyle name="40% - Accent1 4 3 6 2" xfId="13371" xr:uid="{00000000-0005-0000-0000-00006B000000}"/>
    <cellStyle name="40% - Accent1 4 3 7" xfId="7648" xr:uid="{00000000-0005-0000-0000-000040010000}"/>
    <cellStyle name="40% - Accent1 4 4" xfId="715" xr:uid="{00000000-0005-0000-0000-000091020000}"/>
    <cellStyle name="40% - Accent1 4 4 2" xfId="2142" xr:uid="{00000000-0005-0000-0000-000092020000}"/>
    <cellStyle name="40% - Accent1 4 4 2 2" xfId="4982" xr:uid="{00000000-0005-0000-0000-000092020000}"/>
    <cellStyle name="40% - Accent1 4 4 2 2 2" xfId="12139" xr:uid="{00000000-0005-0000-0000-000043010000}"/>
    <cellStyle name="40% - Accent1 4 4 2 3" xfId="9300" xr:uid="{00000000-0005-0000-0000-000043010000}"/>
    <cellStyle name="40% - Accent1 4 4 3" xfId="3563" xr:uid="{00000000-0005-0000-0000-000091020000}"/>
    <cellStyle name="40% - Accent1 4 4 3 2" xfId="10720" xr:uid="{00000000-0005-0000-0000-000043010000}"/>
    <cellStyle name="40% - Accent1 4 4 4" xfId="6485" xr:uid="{00000000-0005-0000-0000-000042010000}"/>
    <cellStyle name="40% - Accent1 4 4 4 2" xfId="13614" xr:uid="{00000000-0005-0000-0000-000042010000}"/>
    <cellStyle name="40% - Accent1 4 4 5" xfId="7881" xr:uid="{00000000-0005-0000-0000-000043010000}"/>
    <cellStyle name="40% - Accent1 4 5" xfId="1179" xr:uid="{00000000-0005-0000-0000-000093020000}"/>
    <cellStyle name="40% - Accent1 4 5 2" xfId="2606" xr:uid="{00000000-0005-0000-0000-000094020000}"/>
    <cellStyle name="40% - Accent1 4 5 2 2" xfId="5446" xr:uid="{00000000-0005-0000-0000-000094020000}"/>
    <cellStyle name="40% - Accent1 4 5 2 2 2" xfId="12603" xr:uid="{00000000-0005-0000-0000-000044010000}"/>
    <cellStyle name="40% - Accent1 4 5 2 3" xfId="9764" xr:uid="{00000000-0005-0000-0000-000044010000}"/>
    <cellStyle name="40% - Accent1 4 5 3" xfId="4027" xr:uid="{00000000-0005-0000-0000-000093020000}"/>
    <cellStyle name="40% - Accent1 4 5 3 2" xfId="11184" xr:uid="{00000000-0005-0000-0000-000044010000}"/>
    <cellStyle name="40% - Accent1 4 5 4" xfId="6948" xr:uid="{00000000-0005-0000-0000-000043010000}"/>
    <cellStyle name="40% - Accent1 4 5 4 2" xfId="14077" xr:uid="{00000000-0005-0000-0000-000043010000}"/>
    <cellStyle name="40% - Accent1 4 5 5" xfId="8345" xr:uid="{00000000-0005-0000-0000-000044010000}"/>
    <cellStyle name="40% - Accent1 4 6" xfId="1676" xr:uid="{00000000-0005-0000-0000-000095020000}"/>
    <cellStyle name="40% - Accent1 4 6 2" xfId="4516" xr:uid="{00000000-0005-0000-0000-000095020000}"/>
    <cellStyle name="40% - Accent1 4 6 2 2" xfId="11673" xr:uid="{00000000-0005-0000-0000-000039010000}"/>
    <cellStyle name="40% - Accent1 4 6 3" xfId="8834" xr:uid="{00000000-0005-0000-0000-000039010000}"/>
    <cellStyle name="40% - Accent1 4 7" xfId="3097" xr:uid="{00000000-0005-0000-0000-00007E020000}"/>
    <cellStyle name="40% - Accent1 4 7 2" xfId="10254" xr:uid="{00000000-0005-0000-0000-000039010000}"/>
    <cellStyle name="40% - Accent1 4 8" xfId="5969" xr:uid="{00000000-0005-0000-0000-000068000000}"/>
    <cellStyle name="40% - Accent1 4 8 2" xfId="13138" xr:uid="{00000000-0005-0000-0000-000068000000}"/>
    <cellStyle name="40% - Accent1 4 9" xfId="7414" xr:uid="{00000000-0005-0000-0000-000039010000}"/>
    <cellStyle name="40% - Accent1 5" xfId="187" xr:uid="{00000000-0005-0000-0000-000096020000}"/>
    <cellStyle name="40% - Accent1 5 2" xfId="495" xr:uid="{00000000-0005-0000-0000-000097020000}"/>
    <cellStyle name="40% - Accent1 5 2 2" xfId="961" xr:uid="{00000000-0005-0000-0000-000098020000}"/>
    <cellStyle name="40% - Accent1 5 2 2 2" xfId="2388" xr:uid="{00000000-0005-0000-0000-000099020000}"/>
    <cellStyle name="40% - Accent1 5 2 2 2 2" xfId="5228" xr:uid="{00000000-0005-0000-0000-000099020000}"/>
    <cellStyle name="40% - Accent1 5 2 2 2 2 2" xfId="12385" xr:uid="{00000000-0005-0000-0000-000047010000}"/>
    <cellStyle name="40% - Accent1 5 2 2 2 3" xfId="9546" xr:uid="{00000000-0005-0000-0000-000047010000}"/>
    <cellStyle name="40% - Accent1 5 2 2 3" xfId="3809" xr:uid="{00000000-0005-0000-0000-000098020000}"/>
    <cellStyle name="40% - Accent1 5 2 2 3 2" xfId="10966" xr:uid="{00000000-0005-0000-0000-000047010000}"/>
    <cellStyle name="40% - Accent1 5 2 2 4" xfId="6731" xr:uid="{00000000-0005-0000-0000-000046010000}"/>
    <cellStyle name="40% - Accent1 5 2 2 4 2" xfId="13860" xr:uid="{00000000-0005-0000-0000-000046010000}"/>
    <cellStyle name="40% - Accent1 5 2 2 5" xfId="8127" xr:uid="{00000000-0005-0000-0000-000047010000}"/>
    <cellStyle name="40% - Accent1 5 2 3" xfId="1425" xr:uid="{00000000-0005-0000-0000-00009A020000}"/>
    <cellStyle name="40% - Accent1 5 2 3 2" xfId="2852" xr:uid="{00000000-0005-0000-0000-00009B020000}"/>
    <cellStyle name="40% - Accent1 5 2 3 2 2" xfId="5692" xr:uid="{00000000-0005-0000-0000-00009B020000}"/>
    <cellStyle name="40% - Accent1 5 2 3 2 2 2" xfId="12849" xr:uid="{00000000-0005-0000-0000-000048010000}"/>
    <cellStyle name="40% - Accent1 5 2 3 2 3" xfId="10010" xr:uid="{00000000-0005-0000-0000-000048010000}"/>
    <cellStyle name="40% - Accent1 5 2 3 3" xfId="4273" xr:uid="{00000000-0005-0000-0000-00009A020000}"/>
    <cellStyle name="40% - Accent1 5 2 3 3 2" xfId="11430" xr:uid="{00000000-0005-0000-0000-000048010000}"/>
    <cellStyle name="40% - Accent1 5 2 3 4" xfId="7194" xr:uid="{00000000-0005-0000-0000-000047010000}"/>
    <cellStyle name="40% - Accent1 5 2 3 4 2" xfId="14323" xr:uid="{00000000-0005-0000-0000-000047010000}"/>
    <cellStyle name="40% - Accent1 5 2 3 5" xfId="8591" xr:uid="{00000000-0005-0000-0000-000048010000}"/>
    <cellStyle name="40% - Accent1 5 2 4" xfId="1922" xr:uid="{00000000-0005-0000-0000-00009C020000}"/>
    <cellStyle name="40% - Accent1 5 2 4 2" xfId="4762" xr:uid="{00000000-0005-0000-0000-00009C020000}"/>
    <cellStyle name="40% - Accent1 5 2 4 2 2" xfId="11919" xr:uid="{00000000-0005-0000-0000-000046010000}"/>
    <cellStyle name="40% - Accent1 5 2 4 3" xfId="9080" xr:uid="{00000000-0005-0000-0000-000046010000}"/>
    <cellStyle name="40% - Accent1 5 2 5" xfId="3343" xr:uid="{00000000-0005-0000-0000-000097020000}"/>
    <cellStyle name="40% - Accent1 5 2 5 2" xfId="10500" xr:uid="{00000000-0005-0000-0000-000046010000}"/>
    <cellStyle name="40% - Accent1 5 2 6" xfId="6215" xr:uid="{00000000-0005-0000-0000-00006D000000}"/>
    <cellStyle name="40% - Accent1 5 2 6 2" xfId="13384" xr:uid="{00000000-0005-0000-0000-00006D000000}"/>
    <cellStyle name="40% - Accent1 5 2 7" xfId="7661" xr:uid="{00000000-0005-0000-0000-000046010000}"/>
    <cellStyle name="40% - Accent1 5 3" xfId="728" xr:uid="{00000000-0005-0000-0000-00009D020000}"/>
    <cellStyle name="40% - Accent1 5 3 2" xfId="2155" xr:uid="{00000000-0005-0000-0000-00009E020000}"/>
    <cellStyle name="40% - Accent1 5 3 2 2" xfId="4995" xr:uid="{00000000-0005-0000-0000-00009E020000}"/>
    <cellStyle name="40% - Accent1 5 3 2 2 2" xfId="12152" xr:uid="{00000000-0005-0000-0000-000049010000}"/>
    <cellStyle name="40% - Accent1 5 3 2 3" xfId="9313" xr:uid="{00000000-0005-0000-0000-000049010000}"/>
    <cellStyle name="40% - Accent1 5 3 3" xfId="3576" xr:uid="{00000000-0005-0000-0000-00009D020000}"/>
    <cellStyle name="40% - Accent1 5 3 3 2" xfId="10733" xr:uid="{00000000-0005-0000-0000-000049010000}"/>
    <cellStyle name="40% - Accent1 5 3 4" xfId="6498" xr:uid="{00000000-0005-0000-0000-000048010000}"/>
    <cellStyle name="40% - Accent1 5 3 4 2" xfId="13627" xr:uid="{00000000-0005-0000-0000-000048010000}"/>
    <cellStyle name="40% - Accent1 5 3 5" xfId="7894" xr:uid="{00000000-0005-0000-0000-000049010000}"/>
    <cellStyle name="40% - Accent1 5 4" xfId="1192" xr:uid="{00000000-0005-0000-0000-00009F020000}"/>
    <cellStyle name="40% - Accent1 5 4 2" xfId="2619" xr:uid="{00000000-0005-0000-0000-0000A0020000}"/>
    <cellStyle name="40% - Accent1 5 4 2 2" xfId="5459" xr:uid="{00000000-0005-0000-0000-0000A0020000}"/>
    <cellStyle name="40% - Accent1 5 4 2 2 2" xfId="12616" xr:uid="{00000000-0005-0000-0000-00004A010000}"/>
    <cellStyle name="40% - Accent1 5 4 2 3" xfId="9777" xr:uid="{00000000-0005-0000-0000-00004A010000}"/>
    <cellStyle name="40% - Accent1 5 4 3" xfId="4040" xr:uid="{00000000-0005-0000-0000-00009F020000}"/>
    <cellStyle name="40% - Accent1 5 4 3 2" xfId="11197" xr:uid="{00000000-0005-0000-0000-00004A010000}"/>
    <cellStyle name="40% - Accent1 5 4 4" xfId="6961" xr:uid="{00000000-0005-0000-0000-000049010000}"/>
    <cellStyle name="40% - Accent1 5 4 4 2" xfId="14090" xr:uid="{00000000-0005-0000-0000-000049010000}"/>
    <cellStyle name="40% - Accent1 5 4 5" xfId="8358" xr:uid="{00000000-0005-0000-0000-00004A010000}"/>
    <cellStyle name="40% - Accent1 5 5" xfId="1689" xr:uid="{00000000-0005-0000-0000-0000A1020000}"/>
    <cellStyle name="40% - Accent1 5 5 2" xfId="4529" xr:uid="{00000000-0005-0000-0000-0000A1020000}"/>
    <cellStyle name="40% - Accent1 5 5 2 2" xfId="11686" xr:uid="{00000000-0005-0000-0000-000045010000}"/>
    <cellStyle name="40% - Accent1 5 5 3" xfId="8847" xr:uid="{00000000-0005-0000-0000-000045010000}"/>
    <cellStyle name="40% - Accent1 5 6" xfId="3110" xr:uid="{00000000-0005-0000-0000-000096020000}"/>
    <cellStyle name="40% - Accent1 5 6 2" xfId="10267" xr:uid="{00000000-0005-0000-0000-000045010000}"/>
    <cellStyle name="40% - Accent1 5 7" xfId="5982" xr:uid="{00000000-0005-0000-0000-00006C000000}"/>
    <cellStyle name="40% - Accent1 5 7 2" xfId="13151" xr:uid="{00000000-0005-0000-0000-00006C000000}"/>
    <cellStyle name="40% - Accent1 5 8" xfId="7427" xr:uid="{00000000-0005-0000-0000-000045010000}"/>
    <cellStyle name="40% - Accent1 6" xfId="353" xr:uid="{00000000-0005-0000-0000-0000A2020000}"/>
    <cellStyle name="40% - Accent1 6 2" xfId="849" xr:uid="{00000000-0005-0000-0000-0000A3020000}"/>
    <cellStyle name="40% - Accent1 6 2 2" xfId="2276" xr:uid="{00000000-0005-0000-0000-0000A4020000}"/>
    <cellStyle name="40% - Accent1 6 2 2 2" xfId="5116" xr:uid="{00000000-0005-0000-0000-0000A4020000}"/>
    <cellStyle name="40% - Accent1 6 2 2 2 2" xfId="12273" xr:uid="{00000000-0005-0000-0000-00004C010000}"/>
    <cellStyle name="40% - Accent1 6 2 2 3" xfId="9434" xr:uid="{00000000-0005-0000-0000-00004C010000}"/>
    <cellStyle name="40% - Accent1 6 2 3" xfId="3697" xr:uid="{00000000-0005-0000-0000-0000A3020000}"/>
    <cellStyle name="40% - Accent1 6 2 3 2" xfId="10854" xr:uid="{00000000-0005-0000-0000-00004C010000}"/>
    <cellStyle name="40% - Accent1 6 2 4" xfId="6619" xr:uid="{00000000-0005-0000-0000-00004B010000}"/>
    <cellStyle name="40% - Accent1 6 2 4 2" xfId="13748" xr:uid="{00000000-0005-0000-0000-00004B010000}"/>
    <cellStyle name="40% - Accent1 6 2 5" xfId="8015" xr:uid="{00000000-0005-0000-0000-00004C010000}"/>
    <cellStyle name="40% - Accent1 6 3" xfId="1313" xr:uid="{00000000-0005-0000-0000-0000A5020000}"/>
    <cellStyle name="40% - Accent1 6 3 2" xfId="2740" xr:uid="{00000000-0005-0000-0000-0000A6020000}"/>
    <cellStyle name="40% - Accent1 6 3 2 2" xfId="5580" xr:uid="{00000000-0005-0000-0000-0000A6020000}"/>
    <cellStyle name="40% - Accent1 6 3 2 2 2" xfId="12737" xr:uid="{00000000-0005-0000-0000-00004D010000}"/>
    <cellStyle name="40% - Accent1 6 3 2 3" xfId="9898" xr:uid="{00000000-0005-0000-0000-00004D010000}"/>
    <cellStyle name="40% - Accent1 6 3 3" xfId="4161" xr:uid="{00000000-0005-0000-0000-0000A5020000}"/>
    <cellStyle name="40% - Accent1 6 3 3 2" xfId="11318" xr:uid="{00000000-0005-0000-0000-00004D010000}"/>
    <cellStyle name="40% - Accent1 6 3 4" xfId="7082" xr:uid="{00000000-0005-0000-0000-00004C010000}"/>
    <cellStyle name="40% - Accent1 6 3 4 2" xfId="14211" xr:uid="{00000000-0005-0000-0000-00004C010000}"/>
    <cellStyle name="40% - Accent1 6 3 5" xfId="8479" xr:uid="{00000000-0005-0000-0000-00004D010000}"/>
    <cellStyle name="40% - Accent1 6 4" xfId="1810" xr:uid="{00000000-0005-0000-0000-0000A7020000}"/>
    <cellStyle name="40% - Accent1 6 4 2" xfId="4650" xr:uid="{00000000-0005-0000-0000-0000A7020000}"/>
    <cellStyle name="40% - Accent1 6 4 2 2" xfId="11807" xr:uid="{00000000-0005-0000-0000-00004B010000}"/>
    <cellStyle name="40% - Accent1 6 4 3" xfId="8968" xr:uid="{00000000-0005-0000-0000-00004B010000}"/>
    <cellStyle name="40% - Accent1 6 5" xfId="3231" xr:uid="{00000000-0005-0000-0000-0000A2020000}"/>
    <cellStyle name="40% - Accent1 6 5 2" xfId="10388" xr:uid="{00000000-0005-0000-0000-00004B010000}"/>
    <cellStyle name="40% - Accent1 6 6" xfId="6103" xr:uid="{00000000-0005-0000-0000-00006E000000}"/>
    <cellStyle name="40% - Accent1 6 6 2" xfId="13272" xr:uid="{00000000-0005-0000-0000-00006E000000}"/>
    <cellStyle name="40% - Accent1 6 7" xfId="7549" xr:uid="{00000000-0005-0000-0000-00004B010000}"/>
    <cellStyle name="40% - Accent1 7" xfId="616" xr:uid="{00000000-0005-0000-0000-0000A8020000}"/>
    <cellStyle name="40% - Accent1 7 2" xfId="2043" xr:uid="{00000000-0005-0000-0000-0000A9020000}"/>
    <cellStyle name="40% - Accent1 7 2 2" xfId="4883" xr:uid="{00000000-0005-0000-0000-0000A9020000}"/>
    <cellStyle name="40% - Accent1 7 2 2 2" xfId="12040" xr:uid="{00000000-0005-0000-0000-00004E010000}"/>
    <cellStyle name="40% - Accent1 7 2 3" xfId="9201" xr:uid="{00000000-0005-0000-0000-00004E010000}"/>
    <cellStyle name="40% - Accent1 7 3" xfId="3464" xr:uid="{00000000-0005-0000-0000-0000A8020000}"/>
    <cellStyle name="40% - Accent1 7 3 2" xfId="10621" xr:uid="{00000000-0005-0000-0000-00004E010000}"/>
    <cellStyle name="40% - Accent1 7 4" xfId="5840" xr:uid="{00000000-0005-0000-0000-00006F000000}"/>
    <cellStyle name="40% - Accent1 7 4 2" xfId="13039" xr:uid="{00000000-0005-0000-0000-00006F000000}"/>
    <cellStyle name="40% - Accent1 7 5" xfId="7782" xr:uid="{00000000-0005-0000-0000-00004E010000}"/>
    <cellStyle name="40% - Accent1 8" xfId="1080" xr:uid="{00000000-0005-0000-0000-0000AA020000}"/>
    <cellStyle name="40% - Accent1 8 2" xfId="2507" xr:uid="{00000000-0005-0000-0000-0000AB020000}"/>
    <cellStyle name="40% - Accent1 8 2 2" xfId="5347" xr:uid="{00000000-0005-0000-0000-0000AB020000}"/>
    <cellStyle name="40% - Accent1 8 2 2 2" xfId="12504" xr:uid="{00000000-0005-0000-0000-00004F010000}"/>
    <cellStyle name="40% - Accent1 8 2 3" xfId="9665" xr:uid="{00000000-0005-0000-0000-00004F010000}"/>
    <cellStyle name="40% - Accent1 8 3" xfId="3928" xr:uid="{00000000-0005-0000-0000-0000AA020000}"/>
    <cellStyle name="40% - Accent1 8 3 2" xfId="11085" xr:uid="{00000000-0005-0000-0000-00004F010000}"/>
    <cellStyle name="40% - Accent1 8 4" xfId="6849" xr:uid="{00000000-0005-0000-0000-00004E010000}"/>
    <cellStyle name="40% - Accent1 8 4 2" xfId="13978" xr:uid="{00000000-0005-0000-0000-00004E010000}"/>
    <cellStyle name="40% - Accent1 8 5" xfId="8246" xr:uid="{00000000-0005-0000-0000-00004F010000}"/>
    <cellStyle name="40% - Accent1 9" xfId="1553" xr:uid="{00000000-0005-0000-0000-0000AC020000}"/>
    <cellStyle name="40% - Accent1 9 2" xfId="2972" xr:uid="{00000000-0005-0000-0000-0000AD020000}"/>
    <cellStyle name="40% - Accent1 9 2 2" xfId="5812" xr:uid="{00000000-0005-0000-0000-0000AD020000}"/>
    <cellStyle name="40% - Accent1 9 2 2 2" xfId="12969" xr:uid="{00000000-0005-0000-0000-000018060000}"/>
    <cellStyle name="40% - Accent1 9 2 3" xfId="10130" xr:uid="{00000000-0005-0000-0000-000018060000}"/>
    <cellStyle name="40% - Accent1 9 3" xfId="4393" xr:uid="{00000000-0005-0000-0000-0000AC020000}"/>
    <cellStyle name="40% - Accent1 9 3 2" xfId="11550" xr:uid="{00000000-0005-0000-0000-000018060000}"/>
    <cellStyle name="40% - Accent1 9 4" xfId="6357" xr:uid="{00000000-0005-0000-0000-00004F010000}"/>
    <cellStyle name="40% - Accent1 9 4 2" xfId="13509" xr:uid="{00000000-0005-0000-0000-00004F010000}"/>
    <cellStyle name="40% - Accent1 9 5" xfId="8711" xr:uid="{00000000-0005-0000-0000-000018060000}"/>
    <cellStyle name="40% - Accent2" xfId="8" builtinId="35" customBuiltin="1"/>
    <cellStyle name="40% - Accent2 10" xfId="1577" xr:uid="{00000000-0005-0000-0000-0000AF020000}"/>
    <cellStyle name="40% - Accent2 10 2" xfId="4417" xr:uid="{00000000-0005-0000-0000-0000AF020000}"/>
    <cellStyle name="40% - Accent2 10 2 2" xfId="11574" xr:uid="{00000000-0005-0000-0000-00007D070000}"/>
    <cellStyle name="40% - Accent2 10 3" xfId="8735" xr:uid="{00000000-0005-0000-0000-00007D070000}"/>
    <cellStyle name="40% - Accent2 11" xfId="2999" xr:uid="{00000000-0005-0000-0000-0000640E0000}"/>
    <cellStyle name="40% - Accent2 11 2" xfId="10156" xr:uid="{00000000-0005-0000-0000-0000610E0000}"/>
    <cellStyle name="40% - Accent2 12" xfId="7316" xr:uid="{00000000-0005-0000-0000-0000EF210000}"/>
    <cellStyle name="40% - Accent2 13" xfId="13028" xr:uid="{00000000-0005-0000-0000-0000390C0000}"/>
    <cellStyle name="40% - Accent2 2" xfId="67" xr:uid="{00000000-0005-0000-0000-0000B0020000}"/>
    <cellStyle name="40% - Accent2 2 2" xfId="249" xr:uid="{00000000-0005-0000-0000-0000B1020000}"/>
    <cellStyle name="40% - Accent2 2 2 2" xfId="530" xr:uid="{00000000-0005-0000-0000-0000B2020000}"/>
    <cellStyle name="40% - Accent2 2 2 2 2" xfId="996" xr:uid="{00000000-0005-0000-0000-0000B3020000}"/>
    <cellStyle name="40% - Accent2 2 2 2 2 2" xfId="2423" xr:uid="{00000000-0005-0000-0000-0000B4020000}"/>
    <cellStyle name="40% - Accent2 2 2 2 2 2 2" xfId="5263" xr:uid="{00000000-0005-0000-0000-0000B4020000}"/>
    <cellStyle name="40% - Accent2 2 2 2 2 2 2 2" xfId="12420" xr:uid="{00000000-0005-0000-0000-000054010000}"/>
    <cellStyle name="40% - Accent2 2 2 2 2 2 3" xfId="9581" xr:uid="{00000000-0005-0000-0000-000054010000}"/>
    <cellStyle name="40% - Accent2 2 2 2 2 3" xfId="3844" xr:uid="{00000000-0005-0000-0000-0000B3020000}"/>
    <cellStyle name="40% - Accent2 2 2 2 2 3 2" xfId="11001" xr:uid="{00000000-0005-0000-0000-000054010000}"/>
    <cellStyle name="40% - Accent2 2 2 2 2 4" xfId="6765" xr:uid="{00000000-0005-0000-0000-000053010000}"/>
    <cellStyle name="40% - Accent2 2 2 2 2 4 2" xfId="13894" xr:uid="{00000000-0005-0000-0000-000053010000}"/>
    <cellStyle name="40% - Accent2 2 2 2 2 5" xfId="8162" xr:uid="{00000000-0005-0000-0000-000054010000}"/>
    <cellStyle name="40% - Accent2 2 2 2 3" xfId="1460" xr:uid="{00000000-0005-0000-0000-0000B5020000}"/>
    <cellStyle name="40% - Accent2 2 2 2 3 2" xfId="2887" xr:uid="{00000000-0005-0000-0000-0000B6020000}"/>
    <cellStyle name="40% - Accent2 2 2 2 3 2 2" xfId="5727" xr:uid="{00000000-0005-0000-0000-0000B6020000}"/>
    <cellStyle name="40% - Accent2 2 2 2 3 2 2 2" xfId="12884" xr:uid="{00000000-0005-0000-0000-000055010000}"/>
    <cellStyle name="40% - Accent2 2 2 2 3 2 3" xfId="10045" xr:uid="{00000000-0005-0000-0000-000055010000}"/>
    <cellStyle name="40% - Accent2 2 2 2 3 3" xfId="4308" xr:uid="{00000000-0005-0000-0000-0000B5020000}"/>
    <cellStyle name="40% - Accent2 2 2 2 3 3 2" xfId="11465" xr:uid="{00000000-0005-0000-0000-000055010000}"/>
    <cellStyle name="40% - Accent2 2 2 2 3 4" xfId="7229" xr:uid="{00000000-0005-0000-0000-000054010000}"/>
    <cellStyle name="40% - Accent2 2 2 2 3 4 2" xfId="14358" xr:uid="{00000000-0005-0000-0000-000054010000}"/>
    <cellStyle name="40% - Accent2 2 2 2 3 5" xfId="8626" xr:uid="{00000000-0005-0000-0000-000055010000}"/>
    <cellStyle name="40% - Accent2 2 2 2 4" xfId="1957" xr:uid="{00000000-0005-0000-0000-0000B7020000}"/>
    <cellStyle name="40% - Accent2 2 2 2 4 2" xfId="4797" xr:uid="{00000000-0005-0000-0000-0000B7020000}"/>
    <cellStyle name="40% - Accent2 2 2 2 4 2 2" xfId="11954" xr:uid="{00000000-0005-0000-0000-000053010000}"/>
    <cellStyle name="40% - Accent2 2 2 2 4 3" xfId="9115" xr:uid="{00000000-0005-0000-0000-000053010000}"/>
    <cellStyle name="40% - Accent2 2 2 2 5" xfId="3378" xr:uid="{00000000-0005-0000-0000-0000B2020000}"/>
    <cellStyle name="40% - Accent2 2 2 2 5 2" xfId="10535" xr:uid="{00000000-0005-0000-0000-000053010000}"/>
    <cellStyle name="40% - Accent2 2 2 2 6" xfId="6250" xr:uid="{00000000-0005-0000-0000-000072000000}"/>
    <cellStyle name="40% - Accent2 2 2 2 6 2" xfId="13419" xr:uid="{00000000-0005-0000-0000-000072000000}"/>
    <cellStyle name="40% - Accent2 2 2 2 7" xfId="7696" xr:uid="{00000000-0005-0000-0000-000053010000}"/>
    <cellStyle name="40% - Accent2 2 2 3" xfId="763" xr:uid="{00000000-0005-0000-0000-0000B8020000}"/>
    <cellStyle name="40% - Accent2 2 2 3 2" xfId="2190" xr:uid="{00000000-0005-0000-0000-0000B9020000}"/>
    <cellStyle name="40% - Accent2 2 2 3 2 2" xfId="5030" xr:uid="{00000000-0005-0000-0000-0000B9020000}"/>
    <cellStyle name="40% - Accent2 2 2 3 2 2 2" xfId="12187" xr:uid="{00000000-0005-0000-0000-000056010000}"/>
    <cellStyle name="40% - Accent2 2 2 3 2 3" xfId="9348" xr:uid="{00000000-0005-0000-0000-000056010000}"/>
    <cellStyle name="40% - Accent2 2 2 3 3" xfId="3611" xr:uid="{00000000-0005-0000-0000-0000B8020000}"/>
    <cellStyle name="40% - Accent2 2 2 3 3 2" xfId="10768" xr:uid="{00000000-0005-0000-0000-000056010000}"/>
    <cellStyle name="40% - Accent2 2 2 3 4" xfId="6533" xr:uid="{00000000-0005-0000-0000-000055010000}"/>
    <cellStyle name="40% - Accent2 2 2 3 4 2" xfId="13662" xr:uid="{00000000-0005-0000-0000-000055010000}"/>
    <cellStyle name="40% - Accent2 2 2 3 5" xfId="7929" xr:uid="{00000000-0005-0000-0000-000056010000}"/>
    <cellStyle name="40% - Accent2 2 2 4" xfId="1227" xr:uid="{00000000-0005-0000-0000-0000BA020000}"/>
    <cellStyle name="40% - Accent2 2 2 4 2" xfId="2654" xr:uid="{00000000-0005-0000-0000-0000BB020000}"/>
    <cellStyle name="40% - Accent2 2 2 4 2 2" xfId="5494" xr:uid="{00000000-0005-0000-0000-0000BB020000}"/>
    <cellStyle name="40% - Accent2 2 2 4 2 2 2" xfId="12651" xr:uid="{00000000-0005-0000-0000-000057010000}"/>
    <cellStyle name="40% - Accent2 2 2 4 2 3" xfId="9812" xr:uid="{00000000-0005-0000-0000-000057010000}"/>
    <cellStyle name="40% - Accent2 2 2 4 3" xfId="4075" xr:uid="{00000000-0005-0000-0000-0000BA020000}"/>
    <cellStyle name="40% - Accent2 2 2 4 3 2" xfId="11232" xr:uid="{00000000-0005-0000-0000-000057010000}"/>
    <cellStyle name="40% - Accent2 2 2 4 4" xfId="6996" xr:uid="{00000000-0005-0000-0000-000056010000}"/>
    <cellStyle name="40% - Accent2 2 2 4 4 2" xfId="14125" xr:uid="{00000000-0005-0000-0000-000056010000}"/>
    <cellStyle name="40% - Accent2 2 2 4 5" xfId="8393" xr:uid="{00000000-0005-0000-0000-000057010000}"/>
    <cellStyle name="40% - Accent2 2 2 5" xfId="1724" xr:uid="{00000000-0005-0000-0000-0000BC020000}"/>
    <cellStyle name="40% - Accent2 2 2 5 2" xfId="4564" xr:uid="{00000000-0005-0000-0000-0000BC020000}"/>
    <cellStyle name="40% - Accent2 2 2 5 2 2" xfId="11721" xr:uid="{00000000-0005-0000-0000-000052010000}"/>
    <cellStyle name="40% - Accent2 2 2 5 3" xfId="8882" xr:uid="{00000000-0005-0000-0000-000052010000}"/>
    <cellStyle name="40% - Accent2 2 2 6" xfId="3145" xr:uid="{00000000-0005-0000-0000-0000B1020000}"/>
    <cellStyle name="40% - Accent2 2 2 6 2" xfId="10302" xr:uid="{00000000-0005-0000-0000-000052010000}"/>
    <cellStyle name="40% - Accent2 2 2 7" xfId="6017" xr:uid="{00000000-0005-0000-0000-000071000000}"/>
    <cellStyle name="40% - Accent2 2 2 7 2" xfId="13186" xr:uid="{00000000-0005-0000-0000-000071000000}"/>
    <cellStyle name="40% - Accent2 2 2 8" xfId="7463" xr:uid="{00000000-0005-0000-0000-000052010000}"/>
    <cellStyle name="40% - Accent2 2 3" xfId="413" xr:uid="{00000000-0005-0000-0000-0000BD020000}"/>
    <cellStyle name="40% - Accent2 2 3 2" xfId="879" xr:uid="{00000000-0005-0000-0000-0000BE020000}"/>
    <cellStyle name="40% - Accent2 2 3 2 2" xfId="2306" xr:uid="{00000000-0005-0000-0000-0000BF020000}"/>
    <cellStyle name="40% - Accent2 2 3 2 2 2" xfId="5146" xr:uid="{00000000-0005-0000-0000-0000BF020000}"/>
    <cellStyle name="40% - Accent2 2 3 2 2 2 2" xfId="12303" xr:uid="{00000000-0005-0000-0000-000059010000}"/>
    <cellStyle name="40% - Accent2 2 3 2 2 3" xfId="9464" xr:uid="{00000000-0005-0000-0000-000059010000}"/>
    <cellStyle name="40% - Accent2 2 3 2 3" xfId="3727" xr:uid="{00000000-0005-0000-0000-0000BE020000}"/>
    <cellStyle name="40% - Accent2 2 3 2 3 2" xfId="10884" xr:uid="{00000000-0005-0000-0000-000059010000}"/>
    <cellStyle name="40% - Accent2 2 3 2 4" xfId="6649" xr:uid="{00000000-0005-0000-0000-000058010000}"/>
    <cellStyle name="40% - Accent2 2 3 2 4 2" xfId="13778" xr:uid="{00000000-0005-0000-0000-000058010000}"/>
    <cellStyle name="40% - Accent2 2 3 2 5" xfId="8045" xr:uid="{00000000-0005-0000-0000-000059010000}"/>
    <cellStyle name="40% - Accent2 2 3 3" xfId="1343" xr:uid="{00000000-0005-0000-0000-0000C0020000}"/>
    <cellStyle name="40% - Accent2 2 3 3 2" xfId="2770" xr:uid="{00000000-0005-0000-0000-0000C1020000}"/>
    <cellStyle name="40% - Accent2 2 3 3 2 2" xfId="5610" xr:uid="{00000000-0005-0000-0000-0000C1020000}"/>
    <cellStyle name="40% - Accent2 2 3 3 2 2 2" xfId="12767" xr:uid="{00000000-0005-0000-0000-00005A010000}"/>
    <cellStyle name="40% - Accent2 2 3 3 2 3" xfId="9928" xr:uid="{00000000-0005-0000-0000-00005A010000}"/>
    <cellStyle name="40% - Accent2 2 3 3 3" xfId="4191" xr:uid="{00000000-0005-0000-0000-0000C0020000}"/>
    <cellStyle name="40% - Accent2 2 3 3 3 2" xfId="11348" xr:uid="{00000000-0005-0000-0000-00005A010000}"/>
    <cellStyle name="40% - Accent2 2 3 3 4" xfId="7112" xr:uid="{00000000-0005-0000-0000-000059010000}"/>
    <cellStyle name="40% - Accent2 2 3 3 4 2" xfId="14241" xr:uid="{00000000-0005-0000-0000-000059010000}"/>
    <cellStyle name="40% - Accent2 2 3 3 5" xfId="8509" xr:uid="{00000000-0005-0000-0000-00005A010000}"/>
    <cellStyle name="40% - Accent2 2 3 4" xfId="1840" xr:uid="{00000000-0005-0000-0000-0000C2020000}"/>
    <cellStyle name="40% - Accent2 2 3 4 2" xfId="4680" xr:uid="{00000000-0005-0000-0000-0000C2020000}"/>
    <cellStyle name="40% - Accent2 2 3 4 2 2" xfId="11837" xr:uid="{00000000-0005-0000-0000-000058010000}"/>
    <cellStyle name="40% - Accent2 2 3 4 3" xfId="8998" xr:uid="{00000000-0005-0000-0000-000058010000}"/>
    <cellStyle name="40% - Accent2 2 3 5" xfId="3261" xr:uid="{00000000-0005-0000-0000-0000BD020000}"/>
    <cellStyle name="40% - Accent2 2 3 5 2" xfId="10418" xr:uid="{00000000-0005-0000-0000-000058010000}"/>
    <cellStyle name="40% - Accent2 2 3 6" xfId="6133" xr:uid="{00000000-0005-0000-0000-000073000000}"/>
    <cellStyle name="40% - Accent2 2 3 6 2" xfId="13302" xr:uid="{00000000-0005-0000-0000-000073000000}"/>
    <cellStyle name="40% - Accent2 2 3 7" xfId="7579" xr:uid="{00000000-0005-0000-0000-000058010000}"/>
    <cellStyle name="40% - Accent2 2 4" xfId="646" xr:uid="{00000000-0005-0000-0000-0000C3020000}"/>
    <cellStyle name="40% - Accent2 2 4 2" xfId="2073" xr:uid="{00000000-0005-0000-0000-0000C4020000}"/>
    <cellStyle name="40% - Accent2 2 4 2 2" xfId="4913" xr:uid="{00000000-0005-0000-0000-0000C4020000}"/>
    <cellStyle name="40% - Accent2 2 4 2 2 2" xfId="12070" xr:uid="{00000000-0005-0000-0000-00005B010000}"/>
    <cellStyle name="40% - Accent2 2 4 2 3" xfId="9231" xr:uid="{00000000-0005-0000-0000-00005B010000}"/>
    <cellStyle name="40% - Accent2 2 4 3" xfId="3494" xr:uid="{00000000-0005-0000-0000-0000C3020000}"/>
    <cellStyle name="40% - Accent2 2 4 3 2" xfId="10651" xr:uid="{00000000-0005-0000-0000-00005B010000}"/>
    <cellStyle name="40% - Accent2 2 4 4" xfId="6416" xr:uid="{00000000-0005-0000-0000-00005A010000}"/>
    <cellStyle name="40% - Accent2 2 4 4 2" xfId="13545" xr:uid="{00000000-0005-0000-0000-00005A010000}"/>
    <cellStyle name="40% - Accent2 2 4 5" xfId="7812" xr:uid="{00000000-0005-0000-0000-00005B010000}"/>
    <cellStyle name="40% - Accent2 2 5" xfId="1110" xr:uid="{00000000-0005-0000-0000-0000C5020000}"/>
    <cellStyle name="40% - Accent2 2 5 2" xfId="2537" xr:uid="{00000000-0005-0000-0000-0000C6020000}"/>
    <cellStyle name="40% - Accent2 2 5 2 2" xfId="5377" xr:uid="{00000000-0005-0000-0000-0000C6020000}"/>
    <cellStyle name="40% - Accent2 2 5 2 2 2" xfId="12534" xr:uid="{00000000-0005-0000-0000-00005C010000}"/>
    <cellStyle name="40% - Accent2 2 5 2 3" xfId="9695" xr:uid="{00000000-0005-0000-0000-00005C010000}"/>
    <cellStyle name="40% - Accent2 2 5 3" xfId="3958" xr:uid="{00000000-0005-0000-0000-0000C5020000}"/>
    <cellStyle name="40% - Accent2 2 5 3 2" xfId="11115" xr:uid="{00000000-0005-0000-0000-00005C010000}"/>
    <cellStyle name="40% - Accent2 2 5 4" xfId="6879" xr:uid="{00000000-0005-0000-0000-00005B010000}"/>
    <cellStyle name="40% - Accent2 2 5 4 2" xfId="14008" xr:uid="{00000000-0005-0000-0000-00005B010000}"/>
    <cellStyle name="40% - Accent2 2 5 5" xfId="8276" xr:uid="{00000000-0005-0000-0000-00005C010000}"/>
    <cellStyle name="40% - Accent2 2 6" xfId="1606" xr:uid="{00000000-0005-0000-0000-0000C7020000}"/>
    <cellStyle name="40% - Accent2 2 6 2" xfId="4446" xr:uid="{00000000-0005-0000-0000-0000C7020000}"/>
    <cellStyle name="40% - Accent2 2 6 2 2" xfId="11603" xr:uid="{00000000-0005-0000-0000-000051010000}"/>
    <cellStyle name="40% - Accent2 2 6 3" xfId="8764" xr:uid="{00000000-0005-0000-0000-000051010000}"/>
    <cellStyle name="40% - Accent2 2 7" xfId="3028" xr:uid="{00000000-0005-0000-0000-0000B0020000}"/>
    <cellStyle name="40% - Accent2 2 7 2" xfId="10185" xr:uid="{00000000-0005-0000-0000-000051010000}"/>
    <cellStyle name="40% - Accent2 2 8" xfId="5900" xr:uid="{00000000-0005-0000-0000-000070000000}"/>
    <cellStyle name="40% - Accent2 2 8 2" xfId="13069" xr:uid="{00000000-0005-0000-0000-000070000000}"/>
    <cellStyle name="40% - Accent2 2 9" xfId="7345" xr:uid="{00000000-0005-0000-0000-000051010000}"/>
    <cellStyle name="40% - Accent2 3" xfId="112" xr:uid="{00000000-0005-0000-0000-0000C8020000}"/>
    <cellStyle name="40% - Accent2 3 2" xfId="248" xr:uid="{00000000-0005-0000-0000-0000C9020000}"/>
    <cellStyle name="40% - Accent2 3 2 2" xfId="529" xr:uid="{00000000-0005-0000-0000-0000CA020000}"/>
    <cellStyle name="40% - Accent2 3 2 2 2" xfId="995" xr:uid="{00000000-0005-0000-0000-0000CB020000}"/>
    <cellStyle name="40% - Accent2 3 2 2 2 2" xfId="2422" xr:uid="{00000000-0005-0000-0000-0000CC020000}"/>
    <cellStyle name="40% - Accent2 3 2 2 2 2 2" xfId="5262" xr:uid="{00000000-0005-0000-0000-0000CC020000}"/>
    <cellStyle name="40% - Accent2 3 2 2 2 2 2 2" xfId="12419" xr:uid="{00000000-0005-0000-0000-000060010000}"/>
    <cellStyle name="40% - Accent2 3 2 2 2 2 3" xfId="9580" xr:uid="{00000000-0005-0000-0000-000060010000}"/>
    <cellStyle name="40% - Accent2 3 2 2 2 3" xfId="3843" xr:uid="{00000000-0005-0000-0000-0000CB020000}"/>
    <cellStyle name="40% - Accent2 3 2 2 2 3 2" xfId="11000" xr:uid="{00000000-0005-0000-0000-000060010000}"/>
    <cellStyle name="40% - Accent2 3 2 2 2 4" xfId="6764" xr:uid="{00000000-0005-0000-0000-00005F010000}"/>
    <cellStyle name="40% - Accent2 3 2 2 2 4 2" xfId="13893" xr:uid="{00000000-0005-0000-0000-00005F010000}"/>
    <cellStyle name="40% - Accent2 3 2 2 2 5" xfId="8161" xr:uid="{00000000-0005-0000-0000-000060010000}"/>
    <cellStyle name="40% - Accent2 3 2 2 3" xfId="1459" xr:uid="{00000000-0005-0000-0000-0000CD020000}"/>
    <cellStyle name="40% - Accent2 3 2 2 3 2" xfId="2886" xr:uid="{00000000-0005-0000-0000-0000CE020000}"/>
    <cellStyle name="40% - Accent2 3 2 2 3 2 2" xfId="5726" xr:uid="{00000000-0005-0000-0000-0000CE020000}"/>
    <cellStyle name="40% - Accent2 3 2 2 3 2 2 2" xfId="12883" xr:uid="{00000000-0005-0000-0000-000061010000}"/>
    <cellStyle name="40% - Accent2 3 2 2 3 2 3" xfId="10044" xr:uid="{00000000-0005-0000-0000-000061010000}"/>
    <cellStyle name="40% - Accent2 3 2 2 3 3" xfId="4307" xr:uid="{00000000-0005-0000-0000-0000CD020000}"/>
    <cellStyle name="40% - Accent2 3 2 2 3 3 2" xfId="11464" xr:uid="{00000000-0005-0000-0000-000061010000}"/>
    <cellStyle name="40% - Accent2 3 2 2 3 4" xfId="7228" xr:uid="{00000000-0005-0000-0000-000060010000}"/>
    <cellStyle name="40% - Accent2 3 2 2 3 4 2" xfId="14357" xr:uid="{00000000-0005-0000-0000-000060010000}"/>
    <cellStyle name="40% - Accent2 3 2 2 3 5" xfId="8625" xr:uid="{00000000-0005-0000-0000-000061010000}"/>
    <cellStyle name="40% - Accent2 3 2 2 4" xfId="1956" xr:uid="{00000000-0005-0000-0000-0000CF020000}"/>
    <cellStyle name="40% - Accent2 3 2 2 4 2" xfId="4796" xr:uid="{00000000-0005-0000-0000-0000CF020000}"/>
    <cellStyle name="40% - Accent2 3 2 2 4 2 2" xfId="11953" xr:uid="{00000000-0005-0000-0000-00005F010000}"/>
    <cellStyle name="40% - Accent2 3 2 2 4 3" xfId="9114" xr:uid="{00000000-0005-0000-0000-00005F010000}"/>
    <cellStyle name="40% - Accent2 3 2 2 5" xfId="3377" xr:uid="{00000000-0005-0000-0000-0000CA020000}"/>
    <cellStyle name="40% - Accent2 3 2 2 5 2" xfId="10534" xr:uid="{00000000-0005-0000-0000-00005F010000}"/>
    <cellStyle name="40% - Accent2 3 2 2 6" xfId="6249" xr:uid="{00000000-0005-0000-0000-000076000000}"/>
    <cellStyle name="40% - Accent2 3 2 2 6 2" xfId="13418" xr:uid="{00000000-0005-0000-0000-000076000000}"/>
    <cellStyle name="40% - Accent2 3 2 2 7" xfId="7695" xr:uid="{00000000-0005-0000-0000-00005F010000}"/>
    <cellStyle name="40% - Accent2 3 2 3" xfId="762" xr:uid="{00000000-0005-0000-0000-0000D0020000}"/>
    <cellStyle name="40% - Accent2 3 2 3 2" xfId="2189" xr:uid="{00000000-0005-0000-0000-0000D1020000}"/>
    <cellStyle name="40% - Accent2 3 2 3 2 2" xfId="5029" xr:uid="{00000000-0005-0000-0000-0000D1020000}"/>
    <cellStyle name="40% - Accent2 3 2 3 2 2 2" xfId="12186" xr:uid="{00000000-0005-0000-0000-000062010000}"/>
    <cellStyle name="40% - Accent2 3 2 3 2 3" xfId="9347" xr:uid="{00000000-0005-0000-0000-000062010000}"/>
    <cellStyle name="40% - Accent2 3 2 3 3" xfId="3610" xr:uid="{00000000-0005-0000-0000-0000D0020000}"/>
    <cellStyle name="40% - Accent2 3 2 3 3 2" xfId="10767" xr:uid="{00000000-0005-0000-0000-000062010000}"/>
    <cellStyle name="40% - Accent2 3 2 3 4" xfId="6532" xr:uid="{00000000-0005-0000-0000-000061010000}"/>
    <cellStyle name="40% - Accent2 3 2 3 4 2" xfId="13661" xr:uid="{00000000-0005-0000-0000-000061010000}"/>
    <cellStyle name="40% - Accent2 3 2 3 5" xfId="7928" xr:uid="{00000000-0005-0000-0000-000062010000}"/>
    <cellStyle name="40% - Accent2 3 2 4" xfId="1226" xr:uid="{00000000-0005-0000-0000-0000D2020000}"/>
    <cellStyle name="40% - Accent2 3 2 4 2" xfId="2653" xr:uid="{00000000-0005-0000-0000-0000D3020000}"/>
    <cellStyle name="40% - Accent2 3 2 4 2 2" xfId="5493" xr:uid="{00000000-0005-0000-0000-0000D3020000}"/>
    <cellStyle name="40% - Accent2 3 2 4 2 2 2" xfId="12650" xr:uid="{00000000-0005-0000-0000-000063010000}"/>
    <cellStyle name="40% - Accent2 3 2 4 2 3" xfId="9811" xr:uid="{00000000-0005-0000-0000-000063010000}"/>
    <cellStyle name="40% - Accent2 3 2 4 3" xfId="4074" xr:uid="{00000000-0005-0000-0000-0000D2020000}"/>
    <cellStyle name="40% - Accent2 3 2 4 3 2" xfId="11231" xr:uid="{00000000-0005-0000-0000-000063010000}"/>
    <cellStyle name="40% - Accent2 3 2 4 4" xfId="6995" xr:uid="{00000000-0005-0000-0000-000062010000}"/>
    <cellStyle name="40% - Accent2 3 2 4 4 2" xfId="14124" xr:uid="{00000000-0005-0000-0000-000062010000}"/>
    <cellStyle name="40% - Accent2 3 2 4 5" xfId="8392" xr:uid="{00000000-0005-0000-0000-000063010000}"/>
    <cellStyle name="40% - Accent2 3 2 5" xfId="1723" xr:uid="{00000000-0005-0000-0000-0000D4020000}"/>
    <cellStyle name="40% - Accent2 3 2 5 2" xfId="4563" xr:uid="{00000000-0005-0000-0000-0000D4020000}"/>
    <cellStyle name="40% - Accent2 3 2 5 2 2" xfId="11720" xr:uid="{00000000-0005-0000-0000-00005E010000}"/>
    <cellStyle name="40% - Accent2 3 2 5 3" xfId="8881" xr:uid="{00000000-0005-0000-0000-00005E010000}"/>
    <cellStyle name="40% - Accent2 3 2 6" xfId="3144" xr:uid="{00000000-0005-0000-0000-0000C9020000}"/>
    <cellStyle name="40% - Accent2 3 2 6 2" xfId="10301" xr:uid="{00000000-0005-0000-0000-00005E010000}"/>
    <cellStyle name="40% - Accent2 3 2 7" xfId="6016" xr:uid="{00000000-0005-0000-0000-000075000000}"/>
    <cellStyle name="40% - Accent2 3 2 7 2" xfId="13185" xr:uid="{00000000-0005-0000-0000-000075000000}"/>
    <cellStyle name="40% - Accent2 3 2 8" xfId="7462" xr:uid="{00000000-0005-0000-0000-00005E010000}"/>
    <cellStyle name="40% - Accent2 3 3" xfId="448" xr:uid="{00000000-0005-0000-0000-0000D5020000}"/>
    <cellStyle name="40% - Accent2 3 3 2" xfId="914" xr:uid="{00000000-0005-0000-0000-0000D6020000}"/>
    <cellStyle name="40% - Accent2 3 3 2 2" xfId="2341" xr:uid="{00000000-0005-0000-0000-0000D7020000}"/>
    <cellStyle name="40% - Accent2 3 3 2 2 2" xfId="5181" xr:uid="{00000000-0005-0000-0000-0000D7020000}"/>
    <cellStyle name="40% - Accent2 3 3 2 2 2 2" xfId="12338" xr:uid="{00000000-0005-0000-0000-000065010000}"/>
    <cellStyle name="40% - Accent2 3 3 2 2 3" xfId="9499" xr:uid="{00000000-0005-0000-0000-000065010000}"/>
    <cellStyle name="40% - Accent2 3 3 2 3" xfId="3762" xr:uid="{00000000-0005-0000-0000-0000D6020000}"/>
    <cellStyle name="40% - Accent2 3 3 2 3 2" xfId="10919" xr:uid="{00000000-0005-0000-0000-000065010000}"/>
    <cellStyle name="40% - Accent2 3 3 2 4" xfId="6684" xr:uid="{00000000-0005-0000-0000-000064010000}"/>
    <cellStyle name="40% - Accent2 3 3 2 4 2" xfId="13813" xr:uid="{00000000-0005-0000-0000-000064010000}"/>
    <cellStyle name="40% - Accent2 3 3 2 5" xfId="8080" xr:uid="{00000000-0005-0000-0000-000065010000}"/>
    <cellStyle name="40% - Accent2 3 3 3" xfId="1378" xr:uid="{00000000-0005-0000-0000-0000D8020000}"/>
    <cellStyle name="40% - Accent2 3 3 3 2" xfId="2805" xr:uid="{00000000-0005-0000-0000-0000D9020000}"/>
    <cellStyle name="40% - Accent2 3 3 3 2 2" xfId="5645" xr:uid="{00000000-0005-0000-0000-0000D9020000}"/>
    <cellStyle name="40% - Accent2 3 3 3 2 2 2" xfId="12802" xr:uid="{00000000-0005-0000-0000-000066010000}"/>
    <cellStyle name="40% - Accent2 3 3 3 2 3" xfId="9963" xr:uid="{00000000-0005-0000-0000-000066010000}"/>
    <cellStyle name="40% - Accent2 3 3 3 3" xfId="4226" xr:uid="{00000000-0005-0000-0000-0000D8020000}"/>
    <cellStyle name="40% - Accent2 3 3 3 3 2" xfId="11383" xr:uid="{00000000-0005-0000-0000-000066010000}"/>
    <cellStyle name="40% - Accent2 3 3 3 4" xfId="7147" xr:uid="{00000000-0005-0000-0000-000065010000}"/>
    <cellStyle name="40% - Accent2 3 3 3 4 2" xfId="14276" xr:uid="{00000000-0005-0000-0000-000065010000}"/>
    <cellStyle name="40% - Accent2 3 3 3 5" xfId="8544" xr:uid="{00000000-0005-0000-0000-000066010000}"/>
    <cellStyle name="40% - Accent2 3 3 4" xfId="1875" xr:uid="{00000000-0005-0000-0000-0000DA020000}"/>
    <cellStyle name="40% - Accent2 3 3 4 2" xfId="4715" xr:uid="{00000000-0005-0000-0000-0000DA020000}"/>
    <cellStyle name="40% - Accent2 3 3 4 2 2" xfId="11872" xr:uid="{00000000-0005-0000-0000-000064010000}"/>
    <cellStyle name="40% - Accent2 3 3 4 3" xfId="9033" xr:uid="{00000000-0005-0000-0000-000064010000}"/>
    <cellStyle name="40% - Accent2 3 3 5" xfId="3296" xr:uid="{00000000-0005-0000-0000-0000D5020000}"/>
    <cellStyle name="40% - Accent2 3 3 5 2" xfId="10453" xr:uid="{00000000-0005-0000-0000-000064010000}"/>
    <cellStyle name="40% - Accent2 3 3 6" xfId="6168" xr:uid="{00000000-0005-0000-0000-000077000000}"/>
    <cellStyle name="40% - Accent2 3 3 6 2" xfId="13337" xr:uid="{00000000-0005-0000-0000-000077000000}"/>
    <cellStyle name="40% - Accent2 3 3 7" xfId="7614" xr:uid="{00000000-0005-0000-0000-000064010000}"/>
    <cellStyle name="40% - Accent2 3 4" xfId="681" xr:uid="{00000000-0005-0000-0000-0000DB020000}"/>
    <cellStyle name="40% - Accent2 3 4 2" xfId="2108" xr:uid="{00000000-0005-0000-0000-0000DC020000}"/>
    <cellStyle name="40% - Accent2 3 4 2 2" xfId="4948" xr:uid="{00000000-0005-0000-0000-0000DC020000}"/>
    <cellStyle name="40% - Accent2 3 4 2 2 2" xfId="12105" xr:uid="{00000000-0005-0000-0000-000067010000}"/>
    <cellStyle name="40% - Accent2 3 4 2 3" xfId="9266" xr:uid="{00000000-0005-0000-0000-000067010000}"/>
    <cellStyle name="40% - Accent2 3 4 3" xfId="3529" xr:uid="{00000000-0005-0000-0000-0000DB020000}"/>
    <cellStyle name="40% - Accent2 3 4 3 2" xfId="10686" xr:uid="{00000000-0005-0000-0000-000067010000}"/>
    <cellStyle name="40% - Accent2 3 4 4" xfId="6451" xr:uid="{00000000-0005-0000-0000-000066010000}"/>
    <cellStyle name="40% - Accent2 3 4 4 2" xfId="13580" xr:uid="{00000000-0005-0000-0000-000066010000}"/>
    <cellStyle name="40% - Accent2 3 4 5" xfId="7847" xr:uid="{00000000-0005-0000-0000-000067010000}"/>
    <cellStyle name="40% - Accent2 3 5" xfId="1145" xr:uid="{00000000-0005-0000-0000-0000DD020000}"/>
    <cellStyle name="40% - Accent2 3 5 2" xfId="2572" xr:uid="{00000000-0005-0000-0000-0000DE020000}"/>
    <cellStyle name="40% - Accent2 3 5 2 2" xfId="5412" xr:uid="{00000000-0005-0000-0000-0000DE020000}"/>
    <cellStyle name="40% - Accent2 3 5 2 2 2" xfId="12569" xr:uid="{00000000-0005-0000-0000-000068010000}"/>
    <cellStyle name="40% - Accent2 3 5 2 3" xfId="9730" xr:uid="{00000000-0005-0000-0000-000068010000}"/>
    <cellStyle name="40% - Accent2 3 5 3" xfId="3993" xr:uid="{00000000-0005-0000-0000-0000DD020000}"/>
    <cellStyle name="40% - Accent2 3 5 3 2" xfId="11150" xr:uid="{00000000-0005-0000-0000-000068010000}"/>
    <cellStyle name="40% - Accent2 3 5 4" xfId="6914" xr:uid="{00000000-0005-0000-0000-000067010000}"/>
    <cellStyle name="40% - Accent2 3 5 4 2" xfId="14043" xr:uid="{00000000-0005-0000-0000-000067010000}"/>
    <cellStyle name="40% - Accent2 3 5 5" xfId="8311" xr:uid="{00000000-0005-0000-0000-000068010000}"/>
    <cellStyle name="40% - Accent2 3 6" xfId="1642" xr:uid="{00000000-0005-0000-0000-0000DF020000}"/>
    <cellStyle name="40% - Accent2 3 6 2" xfId="4482" xr:uid="{00000000-0005-0000-0000-0000DF020000}"/>
    <cellStyle name="40% - Accent2 3 6 2 2" xfId="11639" xr:uid="{00000000-0005-0000-0000-00005D010000}"/>
    <cellStyle name="40% - Accent2 3 6 3" xfId="8800" xr:uid="{00000000-0005-0000-0000-00005D010000}"/>
    <cellStyle name="40% - Accent2 3 7" xfId="3063" xr:uid="{00000000-0005-0000-0000-0000C8020000}"/>
    <cellStyle name="40% - Accent2 3 7 2" xfId="10220" xr:uid="{00000000-0005-0000-0000-00005D010000}"/>
    <cellStyle name="40% - Accent2 3 8" xfId="5935" xr:uid="{00000000-0005-0000-0000-000074000000}"/>
    <cellStyle name="40% - Accent2 3 8 2" xfId="13104" xr:uid="{00000000-0005-0000-0000-000074000000}"/>
    <cellStyle name="40% - Accent2 3 9" xfId="7380" xr:uid="{00000000-0005-0000-0000-00005D010000}"/>
    <cellStyle name="40% - Accent2 4" xfId="167" xr:uid="{00000000-0005-0000-0000-0000E0020000}"/>
    <cellStyle name="40% - Accent2 4 2" xfId="250" xr:uid="{00000000-0005-0000-0000-0000E1020000}"/>
    <cellStyle name="40% - Accent2 4 2 2" xfId="531" xr:uid="{00000000-0005-0000-0000-0000E2020000}"/>
    <cellStyle name="40% - Accent2 4 2 2 2" xfId="997" xr:uid="{00000000-0005-0000-0000-0000E3020000}"/>
    <cellStyle name="40% - Accent2 4 2 2 2 2" xfId="2424" xr:uid="{00000000-0005-0000-0000-0000E4020000}"/>
    <cellStyle name="40% - Accent2 4 2 2 2 2 2" xfId="5264" xr:uid="{00000000-0005-0000-0000-0000E4020000}"/>
    <cellStyle name="40% - Accent2 4 2 2 2 2 2 2" xfId="12421" xr:uid="{00000000-0005-0000-0000-00006C010000}"/>
    <cellStyle name="40% - Accent2 4 2 2 2 2 3" xfId="9582" xr:uid="{00000000-0005-0000-0000-00006C010000}"/>
    <cellStyle name="40% - Accent2 4 2 2 2 3" xfId="3845" xr:uid="{00000000-0005-0000-0000-0000E3020000}"/>
    <cellStyle name="40% - Accent2 4 2 2 2 3 2" xfId="11002" xr:uid="{00000000-0005-0000-0000-00006C010000}"/>
    <cellStyle name="40% - Accent2 4 2 2 2 4" xfId="6766" xr:uid="{00000000-0005-0000-0000-00006B010000}"/>
    <cellStyle name="40% - Accent2 4 2 2 2 4 2" xfId="13895" xr:uid="{00000000-0005-0000-0000-00006B010000}"/>
    <cellStyle name="40% - Accent2 4 2 2 2 5" xfId="8163" xr:uid="{00000000-0005-0000-0000-00006C010000}"/>
    <cellStyle name="40% - Accent2 4 2 2 3" xfId="1461" xr:uid="{00000000-0005-0000-0000-0000E5020000}"/>
    <cellStyle name="40% - Accent2 4 2 2 3 2" xfId="2888" xr:uid="{00000000-0005-0000-0000-0000E6020000}"/>
    <cellStyle name="40% - Accent2 4 2 2 3 2 2" xfId="5728" xr:uid="{00000000-0005-0000-0000-0000E6020000}"/>
    <cellStyle name="40% - Accent2 4 2 2 3 2 2 2" xfId="12885" xr:uid="{00000000-0005-0000-0000-00006D010000}"/>
    <cellStyle name="40% - Accent2 4 2 2 3 2 3" xfId="10046" xr:uid="{00000000-0005-0000-0000-00006D010000}"/>
    <cellStyle name="40% - Accent2 4 2 2 3 3" xfId="4309" xr:uid="{00000000-0005-0000-0000-0000E5020000}"/>
    <cellStyle name="40% - Accent2 4 2 2 3 3 2" xfId="11466" xr:uid="{00000000-0005-0000-0000-00006D010000}"/>
    <cellStyle name="40% - Accent2 4 2 2 3 4" xfId="7230" xr:uid="{00000000-0005-0000-0000-00006C010000}"/>
    <cellStyle name="40% - Accent2 4 2 2 3 4 2" xfId="14359" xr:uid="{00000000-0005-0000-0000-00006C010000}"/>
    <cellStyle name="40% - Accent2 4 2 2 3 5" xfId="8627" xr:uid="{00000000-0005-0000-0000-00006D010000}"/>
    <cellStyle name="40% - Accent2 4 2 2 4" xfId="1958" xr:uid="{00000000-0005-0000-0000-0000E7020000}"/>
    <cellStyle name="40% - Accent2 4 2 2 4 2" xfId="4798" xr:uid="{00000000-0005-0000-0000-0000E7020000}"/>
    <cellStyle name="40% - Accent2 4 2 2 4 2 2" xfId="11955" xr:uid="{00000000-0005-0000-0000-00006B010000}"/>
    <cellStyle name="40% - Accent2 4 2 2 4 3" xfId="9116" xr:uid="{00000000-0005-0000-0000-00006B010000}"/>
    <cellStyle name="40% - Accent2 4 2 2 5" xfId="3379" xr:uid="{00000000-0005-0000-0000-0000E2020000}"/>
    <cellStyle name="40% - Accent2 4 2 2 5 2" xfId="10536" xr:uid="{00000000-0005-0000-0000-00006B010000}"/>
    <cellStyle name="40% - Accent2 4 2 2 6" xfId="6251" xr:uid="{00000000-0005-0000-0000-00007A000000}"/>
    <cellStyle name="40% - Accent2 4 2 2 6 2" xfId="13420" xr:uid="{00000000-0005-0000-0000-00007A000000}"/>
    <cellStyle name="40% - Accent2 4 2 2 7" xfId="7697" xr:uid="{00000000-0005-0000-0000-00006B010000}"/>
    <cellStyle name="40% - Accent2 4 2 3" xfId="764" xr:uid="{00000000-0005-0000-0000-0000E8020000}"/>
    <cellStyle name="40% - Accent2 4 2 3 2" xfId="2191" xr:uid="{00000000-0005-0000-0000-0000E9020000}"/>
    <cellStyle name="40% - Accent2 4 2 3 2 2" xfId="5031" xr:uid="{00000000-0005-0000-0000-0000E9020000}"/>
    <cellStyle name="40% - Accent2 4 2 3 2 2 2" xfId="12188" xr:uid="{00000000-0005-0000-0000-00006E010000}"/>
    <cellStyle name="40% - Accent2 4 2 3 2 3" xfId="9349" xr:uid="{00000000-0005-0000-0000-00006E010000}"/>
    <cellStyle name="40% - Accent2 4 2 3 3" xfId="3612" xr:uid="{00000000-0005-0000-0000-0000E8020000}"/>
    <cellStyle name="40% - Accent2 4 2 3 3 2" xfId="10769" xr:uid="{00000000-0005-0000-0000-00006E010000}"/>
    <cellStyle name="40% - Accent2 4 2 3 4" xfId="6534" xr:uid="{00000000-0005-0000-0000-00006D010000}"/>
    <cellStyle name="40% - Accent2 4 2 3 4 2" xfId="13663" xr:uid="{00000000-0005-0000-0000-00006D010000}"/>
    <cellStyle name="40% - Accent2 4 2 3 5" xfId="7930" xr:uid="{00000000-0005-0000-0000-00006E010000}"/>
    <cellStyle name="40% - Accent2 4 2 4" xfId="1228" xr:uid="{00000000-0005-0000-0000-0000EA020000}"/>
    <cellStyle name="40% - Accent2 4 2 4 2" xfId="2655" xr:uid="{00000000-0005-0000-0000-0000EB020000}"/>
    <cellStyle name="40% - Accent2 4 2 4 2 2" xfId="5495" xr:uid="{00000000-0005-0000-0000-0000EB020000}"/>
    <cellStyle name="40% - Accent2 4 2 4 2 2 2" xfId="12652" xr:uid="{00000000-0005-0000-0000-00006F010000}"/>
    <cellStyle name="40% - Accent2 4 2 4 2 3" xfId="9813" xr:uid="{00000000-0005-0000-0000-00006F010000}"/>
    <cellStyle name="40% - Accent2 4 2 4 3" xfId="4076" xr:uid="{00000000-0005-0000-0000-0000EA020000}"/>
    <cellStyle name="40% - Accent2 4 2 4 3 2" xfId="11233" xr:uid="{00000000-0005-0000-0000-00006F010000}"/>
    <cellStyle name="40% - Accent2 4 2 4 4" xfId="6997" xr:uid="{00000000-0005-0000-0000-00006E010000}"/>
    <cellStyle name="40% - Accent2 4 2 4 4 2" xfId="14126" xr:uid="{00000000-0005-0000-0000-00006E010000}"/>
    <cellStyle name="40% - Accent2 4 2 4 5" xfId="8394" xr:uid="{00000000-0005-0000-0000-00006F010000}"/>
    <cellStyle name="40% - Accent2 4 2 5" xfId="1725" xr:uid="{00000000-0005-0000-0000-0000EC020000}"/>
    <cellStyle name="40% - Accent2 4 2 5 2" xfId="4565" xr:uid="{00000000-0005-0000-0000-0000EC020000}"/>
    <cellStyle name="40% - Accent2 4 2 5 2 2" xfId="11722" xr:uid="{00000000-0005-0000-0000-00006A010000}"/>
    <cellStyle name="40% - Accent2 4 2 5 3" xfId="8883" xr:uid="{00000000-0005-0000-0000-00006A010000}"/>
    <cellStyle name="40% - Accent2 4 2 6" xfId="3146" xr:uid="{00000000-0005-0000-0000-0000E1020000}"/>
    <cellStyle name="40% - Accent2 4 2 6 2" xfId="10303" xr:uid="{00000000-0005-0000-0000-00006A010000}"/>
    <cellStyle name="40% - Accent2 4 2 7" xfId="6018" xr:uid="{00000000-0005-0000-0000-000079000000}"/>
    <cellStyle name="40% - Accent2 4 2 7 2" xfId="13187" xr:uid="{00000000-0005-0000-0000-000079000000}"/>
    <cellStyle name="40% - Accent2 4 2 8" xfId="7464" xr:uid="{00000000-0005-0000-0000-00006A010000}"/>
    <cellStyle name="40% - Accent2 4 3" xfId="484" xr:uid="{00000000-0005-0000-0000-0000ED020000}"/>
    <cellStyle name="40% - Accent2 4 3 2" xfId="950" xr:uid="{00000000-0005-0000-0000-0000EE020000}"/>
    <cellStyle name="40% - Accent2 4 3 2 2" xfId="2377" xr:uid="{00000000-0005-0000-0000-0000EF020000}"/>
    <cellStyle name="40% - Accent2 4 3 2 2 2" xfId="5217" xr:uid="{00000000-0005-0000-0000-0000EF020000}"/>
    <cellStyle name="40% - Accent2 4 3 2 2 2 2" xfId="12374" xr:uid="{00000000-0005-0000-0000-000071010000}"/>
    <cellStyle name="40% - Accent2 4 3 2 2 3" xfId="9535" xr:uid="{00000000-0005-0000-0000-000071010000}"/>
    <cellStyle name="40% - Accent2 4 3 2 3" xfId="3798" xr:uid="{00000000-0005-0000-0000-0000EE020000}"/>
    <cellStyle name="40% - Accent2 4 3 2 3 2" xfId="10955" xr:uid="{00000000-0005-0000-0000-000071010000}"/>
    <cellStyle name="40% - Accent2 4 3 2 4" xfId="6720" xr:uid="{00000000-0005-0000-0000-000070010000}"/>
    <cellStyle name="40% - Accent2 4 3 2 4 2" xfId="13849" xr:uid="{00000000-0005-0000-0000-000070010000}"/>
    <cellStyle name="40% - Accent2 4 3 2 5" xfId="8116" xr:uid="{00000000-0005-0000-0000-000071010000}"/>
    <cellStyle name="40% - Accent2 4 3 3" xfId="1414" xr:uid="{00000000-0005-0000-0000-0000F0020000}"/>
    <cellStyle name="40% - Accent2 4 3 3 2" xfId="2841" xr:uid="{00000000-0005-0000-0000-0000F1020000}"/>
    <cellStyle name="40% - Accent2 4 3 3 2 2" xfId="5681" xr:uid="{00000000-0005-0000-0000-0000F1020000}"/>
    <cellStyle name="40% - Accent2 4 3 3 2 2 2" xfId="12838" xr:uid="{00000000-0005-0000-0000-000072010000}"/>
    <cellStyle name="40% - Accent2 4 3 3 2 3" xfId="9999" xr:uid="{00000000-0005-0000-0000-000072010000}"/>
    <cellStyle name="40% - Accent2 4 3 3 3" xfId="4262" xr:uid="{00000000-0005-0000-0000-0000F0020000}"/>
    <cellStyle name="40% - Accent2 4 3 3 3 2" xfId="11419" xr:uid="{00000000-0005-0000-0000-000072010000}"/>
    <cellStyle name="40% - Accent2 4 3 3 4" xfId="7183" xr:uid="{00000000-0005-0000-0000-000071010000}"/>
    <cellStyle name="40% - Accent2 4 3 3 4 2" xfId="14312" xr:uid="{00000000-0005-0000-0000-000071010000}"/>
    <cellStyle name="40% - Accent2 4 3 3 5" xfId="8580" xr:uid="{00000000-0005-0000-0000-000072010000}"/>
    <cellStyle name="40% - Accent2 4 3 4" xfId="1911" xr:uid="{00000000-0005-0000-0000-0000F2020000}"/>
    <cellStyle name="40% - Accent2 4 3 4 2" xfId="4751" xr:uid="{00000000-0005-0000-0000-0000F2020000}"/>
    <cellStyle name="40% - Accent2 4 3 4 2 2" xfId="11908" xr:uid="{00000000-0005-0000-0000-000070010000}"/>
    <cellStyle name="40% - Accent2 4 3 4 3" xfId="9069" xr:uid="{00000000-0005-0000-0000-000070010000}"/>
    <cellStyle name="40% - Accent2 4 3 5" xfId="3332" xr:uid="{00000000-0005-0000-0000-0000ED020000}"/>
    <cellStyle name="40% - Accent2 4 3 5 2" xfId="10489" xr:uid="{00000000-0005-0000-0000-000070010000}"/>
    <cellStyle name="40% - Accent2 4 3 6" xfId="6204" xr:uid="{00000000-0005-0000-0000-00007B000000}"/>
    <cellStyle name="40% - Accent2 4 3 6 2" xfId="13373" xr:uid="{00000000-0005-0000-0000-00007B000000}"/>
    <cellStyle name="40% - Accent2 4 3 7" xfId="7650" xr:uid="{00000000-0005-0000-0000-000070010000}"/>
    <cellStyle name="40% - Accent2 4 4" xfId="717" xr:uid="{00000000-0005-0000-0000-0000F3020000}"/>
    <cellStyle name="40% - Accent2 4 4 2" xfId="2144" xr:uid="{00000000-0005-0000-0000-0000F4020000}"/>
    <cellStyle name="40% - Accent2 4 4 2 2" xfId="4984" xr:uid="{00000000-0005-0000-0000-0000F4020000}"/>
    <cellStyle name="40% - Accent2 4 4 2 2 2" xfId="12141" xr:uid="{00000000-0005-0000-0000-000073010000}"/>
    <cellStyle name="40% - Accent2 4 4 2 3" xfId="9302" xr:uid="{00000000-0005-0000-0000-000073010000}"/>
    <cellStyle name="40% - Accent2 4 4 3" xfId="3565" xr:uid="{00000000-0005-0000-0000-0000F3020000}"/>
    <cellStyle name="40% - Accent2 4 4 3 2" xfId="10722" xr:uid="{00000000-0005-0000-0000-000073010000}"/>
    <cellStyle name="40% - Accent2 4 4 4" xfId="6487" xr:uid="{00000000-0005-0000-0000-000072010000}"/>
    <cellStyle name="40% - Accent2 4 4 4 2" xfId="13616" xr:uid="{00000000-0005-0000-0000-000072010000}"/>
    <cellStyle name="40% - Accent2 4 4 5" xfId="7883" xr:uid="{00000000-0005-0000-0000-000073010000}"/>
    <cellStyle name="40% - Accent2 4 5" xfId="1181" xr:uid="{00000000-0005-0000-0000-0000F5020000}"/>
    <cellStyle name="40% - Accent2 4 5 2" xfId="2608" xr:uid="{00000000-0005-0000-0000-0000F6020000}"/>
    <cellStyle name="40% - Accent2 4 5 2 2" xfId="5448" xr:uid="{00000000-0005-0000-0000-0000F6020000}"/>
    <cellStyle name="40% - Accent2 4 5 2 2 2" xfId="12605" xr:uid="{00000000-0005-0000-0000-000074010000}"/>
    <cellStyle name="40% - Accent2 4 5 2 3" xfId="9766" xr:uid="{00000000-0005-0000-0000-000074010000}"/>
    <cellStyle name="40% - Accent2 4 5 3" xfId="4029" xr:uid="{00000000-0005-0000-0000-0000F5020000}"/>
    <cellStyle name="40% - Accent2 4 5 3 2" xfId="11186" xr:uid="{00000000-0005-0000-0000-000074010000}"/>
    <cellStyle name="40% - Accent2 4 5 4" xfId="6950" xr:uid="{00000000-0005-0000-0000-000073010000}"/>
    <cellStyle name="40% - Accent2 4 5 4 2" xfId="14079" xr:uid="{00000000-0005-0000-0000-000073010000}"/>
    <cellStyle name="40% - Accent2 4 5 5" xfId="8347" xr:uid="{00000000-0005-0000-0000-000074010000}"/>
    <cellStyle name="40% - Accent2 4 6" xfId="1678" xr:uid="{00000000-0005-0000-0000-0000F7020000}"/>
    <cellStyle name="40% - Accent2 4 6 2" xfId="4518" xr:uid="{00000000-0005-0000-0000-0000F7020000}"/>
    <cellStyle name="40% - Accent2 4 6 2 2" xfId="11675" xr:uid="{00000000-0005-0000-0000-000069010000}"/>
    <cellStyle name="40% - Accent2 4 6 3" xfId="8836" xr:uid="{00000000-0005-0000-0000-000069010000}"/>
    <cellStyle name="40% - Accent2 4 7" xfId="3099" xr:uid="{00000000-0005-0000-0000-0000E0020000}"/>
    <cellStyle name="40% - Accent2 4 7 2" xfId="10256" xr:uid="{00000000-0005-0000-0000-000069010000}"/>
    <cellStyle name="40% - Accent2 4 8" xfId="5971" xr:uid="{00000000-0005-0000-0000-000078000000}"/>
    <cellStyle name="40% - Accent2 4 8 2" xfId="13140" xr:uid="{00000000-0005-0000-0000-000078000000}"/>
    <cellStyle name="40% - Accent2 4 9" xfId="7416" xr:uid="{00000000-0005-0000-0000-000069010000}"/>
    <cellStyle name="40% - Accent2 5" xfId="189" xr:uid="{00000000-0005-0000-0000-0000F8020000}"/>
    <cellStyle name="40% - Accent2 5 2" xfId="497" xr:uid="{00000000-0005-0000-0000-0000F9020000}"/>
    <cellStyle name="40% - Accent2 5 2 2" xfId="963" xr:uid="{00000000-0005-0000-0000-0000FA020000}"/>
    <cellStyle name="40% - Accent2 5 2 2 2" xfId="2390" xr:uid="{00000000-0005-0000-0000-0000FB020000}"/>
    <cellStyle name="40% - Accent2 5 2 2 2 2" xfId="5230" xr:uid="{00000000-0005-0000-0000-0000FB020000}"/>
    <cellStyle name="40% - Accent2 5 2 2 2 2 2" xfId="12387" xr:uid="{00000000-0005-0000-0000-000077010000}"/>
    <cellStyle name="40% - Accent2 5 2 2 2 3" xfId="9548" xr:uid="{00000000-0005-0000-0000-000077010000}"/>
    <cellStyle name="40% - Accent2 5 2 2 3" xfId="3811" xr:uid="{00000000-0005-0000-0000-0000FA020000}"/>
    <cellStyle name="40% - Accent2 5 2 2 3 2" xfId="10968" xr:uid="{00000000-0005-0000-0000-000077010000}"/>
    <cellStyle name="40% - Accent2 5 2 2 4" xfId="6733" xr:uid="{00000000-0005-0000-0000-000076010000}"/>
    <cellStyle name="40% - Accent2 5 2 2 4 2" xfId="13862" xr:uid="{00000000-0005-0000-0000-000076010000}"/>
    <cellStyle name="40% - Accent2 5 2 2 5" xfId="8129" xr:uid="{00000000-0005-0000-0000-000077010000}"/>
    <cellStyle name="40% - Accent2 5 2 3" xfId="1427" xr:uid="{00000000-0005-0000-0000-0000FC020000}"/>
    <cellStyle name="40% - Accent2 5 2 3 2" xfId="2854" xr:uid="{00000000-0005-0000-0000-0000FD020000}"/>
    <cellStyle name="40% - Accent2 5 2 3 2 2" xfId="5694" xr:uid="{00000000-0005-0000-0000-0000FD020000}"/>
    <cellStyle name="40% - Accent2 5 2 3 2 2 2" xfId="12851" xr:uid="{00000000-0005-0000-0000-000078010000}"/>
    <cellStyle name="40% - Accent2 5 2 3 2 3" xfId="10012" xr:uid="{00000000-0005-0000-0000-000078010000}"/>
    <cellStyle name="40% - Accent2 5 2 3 3" xfId="4275" xr:uid="{00000000-0005-0000-0000-0000FC020000}"/>
    <cellStyle name="40% - Accent2 5 2 3 3 2" xfId="11432" xr:uid="{00000000-0005-0000-0000-000078010000}"/>
    <cellStyle name="40% - Accent2 5 2 3 4" xfId="7196" xr:uid="{00000000-0005-0000-0000-000077010000}"/>
    <cellStyle name="40% - Accent2 5 2 3 4 2" xfId="14325" xr:uid="{00000000-0005-0000-0000-000077010000}"/>
    <cellStyle name="40% - Accent2 5 2 3 5" xfId="8593" xr:uid="{00000000-0005-0000-0000-000078010000}"/>
    <cellStyle name="40% - Accent2 5 2 4" xfId="1924" xr:uid="{00000000-0005-0000-0000-0000FE020000}"/>
    <cellStyle name="40% - Accent2 5 2 4 2" xfId="4764" xr:uid="{00000000-0005-0000-0000-0000FE020000}"/>
    <cellStyle name="40% - Accent2 5 2 4 2 2" xfId="11921" xr:uid="{00000000-0005-0000-0000-000076010000}"/>
    <cellStyle name="40% - Accent2 5 2 4 3" xfId="9082" xr:uid="{00000000-0005-0000-0000-000076010000}"/>
    <cellStyle name="40% - Accent2 5 2 5" xfId="3345" xr:uid="{00000000-0005-0000-0000-0000F9020000}"/>
    <cellStyle name="40% - Accent2 5 2 5 2" xfId="10502" xr:uid="{00000000-0005-0000-0000-000076010000}"/>
    <cellStyle name="40% - Accent2 5 2 6" xfId="6217" xr:uid="{00000000-0005-0000-0000-00007D000000}"/>
    <cellStyle name="40% - Accent2 5 2 6 2" xfId="13386" xr:uid="{00000000-0005-0000-0000-00007D000000}"/>
    <cellStyle name="40% - Accent2 5 2 7" xfId="7663" xr:uid="{00000000-0005-0000-0000-000076010000}"/>
    <cellStyle name="40% - Accent2 5 3" xfId="730" xr:uid="{00000000-0005-0000-0000-0000FF020000}"/>
    <cellStyle name="40% - Accent2 5 3 2" xfId="2157" xr:uid="{00000000-0005-0000-0000-000000030000}"/>
    <cellStyle name="40% - Accent2 5 3 2 2" xfId="4997" xr:uid="{00000000-0005-0000-0000-000000030000}"/>
    <cellStyle name="40% - Accent2 5 3 2 2 2" xfId="12154" xr:uid="{00000000-0005-0000-0000-000079010000}"/>
    <cellStyle name="40% - Accent2 5 3 2 3" xfId="9315" xr:uid="{00000000-0005-0000-0000-000079010000}"/>
    <cellStyle name="40% - Accent2 5 3 3" xfId="3578" xr:uid="{00000000-0005-0000-0000-0000FF020000}"/>
    <cellStyle name="40% - Accent2 5 3 3 2" xfId="10735" xr:uid="{00000000-0005-0000-0000-000079010000}"/>
    <cellStyle name="40% - Accent2 5 3 4" xfId="6500" xr:uid="{00000000-0005-0000-0000-000078010000}"/>
    <cellStyle name="40% - Accent2 5 3 4 2" xfId="13629" xr:uid="{00000000-0005-0000-0000-000078010000}"/>
    <cellStyle name="40% - Accent2 5 3 5" xfId="7896" xr:uid="{00000000-0005-0000-0000-000079010000}"/>
    <cellStyle name="40% - Accent2 5 4" xfId="1194" xr:uid="{00000000-0005-0000-0000-000001030000}"/>
    <cellStyle name="40% - Accent2 5 4 2" xfId="2621" xr:uid="{00000000-0005-0000-0000-000002030000}"/>
    <cellStyle name="40% - Accent2 5 4 2 2" xfId="5461" xr:uid="{00000000-0005-0000-0000-000002030000}"/>
    <cellStyle name="40% - Accent2 5 4 2 2 2" xfId="12618" xr:uid="{00000000-0005-0000-0000-00007A010000}"/>
    <cellStyle name="40% - Accent2 5 4 2 3" xfId="9779" xr:uid="{00000000-0005-0000-0000-00007A010000}"/>
    <cellStyle name="40% - Accent2 5 4 3" xfId="4042" xr:uid="{00000000-0005-0000-0000-000001030000}"/>
    <cellStyle name="40% - Accent2 5 4 3 2" xfId="11199" xr:uid="{00000000-0005-0000-0000-00007A010000}"/>
    <cellStyle name="40% - Accent2 5 4 4" xfId="6963" xr:uid="{00000000-0005-0000-0000-000079010000}"/>
    <cellStyle name="40% - Accent2 5 4 4 2" xfId="14092" xr:uid="{00000000-0005-0000-0000-000079010000}"/>
    <cellStyle name="40% - Accent2 5 4 5" xfId="8360" xr:uid="{00000000-0005-0000-0000-00007A010000}"/>
    <cellStyle name="40% - Accent2 5 5" xfId="1691" xr:uid="{00000000-0005-0000-0000-000003030000}"/>
    <cellStyle name="40% - Accent2 5 5 2" xfId="4531" xr:uid="{00000000-0005-0000-0000-000003030000}"/>
    <cellStyle name="40% - Accent2 5 5 2 2" xfId="11688" xr:uid="{00000000-0005-0000-0000-000075010000}"/>
    <cellStyle name="40% - Accent2 5 5 3" xfId="8849" xr:uid="{00000000-0005-0000-0000-000075010000}"/>
    <cellStyle name="40% - Accent2 5 6" xfId="3112" xr:uid="{00000000-0005-0000-0000-0000F8020000}"/>
    <cellStyle name="40% - Accent2 5 6 2" xfId="10269" xr:uid="{00000000-0005-0000-0000-000075010000}"/>
    <cellStyle name="40% - Accent2 5 7" xfId="5984" xr:uid="{00000000-0005-0000-0000-00007C000000}"/>
    <cellStyle name="40% - Accent2 5 7 2" xfId="13153" xr:uid="{00000000-0005-0000-0000-00007C000000}"/>
    <cellStyle name="40% - Accent2 5 8" xfId="7429" xr:uid="{00000000-0005-0000-0000-000075010000}"/>
    <cellStyle name="40% - Accent2 6" xfId="354" xr:uid="{00000000-0005-0000-0000-000004030000}"/>
    <cellStyle name="40% - Accent2 6 2" xfId="850" xr:uid="{00000000-0005-0000-0000-000005030000}"/>
    <cellStyle name="40% - Accent2 6 2 2" xfId="2277" xr:uid="{00000000-0005-0000-0000-000006030000}"/>
    <cellStyle name="40% - Accent2 6 2 2 2" xfId="5117" xr:uid="{00000000-0005-0000-0000-000006030000}"/>
    <cellStyle name="40% - Accent2 6 2 2 2 2" xfId="12274" xr:uid="{00000000-0005-0000-0000-00007C010000}"/>
    <cellStyle name="40% - Accent2 6 2 2 3" xfId="9435" xr:uid="{00000000-0005-0000-0000-00007C010000}"/>
    <cellStyle name="40% - Accent2 6 2 3" xfId="3698" xr:uid="{00000000-0005-0000-0000-000005030000}"/>
    <cellStyle name="40% - Accent2 6 2 3 2" xfId="10855" xr:uid="{00000000-0005-0000-0000-00007C010000}"/>
    <cellStyle name="40% - Accent2 6 2 4" xfId="6620" xr:uid="{00000000-0005-0000-0000-00007B010000}"/>
    <cellStyle name="40% - Accent2 6 2 4 2" xfId="13749" xr:uid="{00000000-0005-0000-0000-00007B010000}"/>
    <cellStyle name="40% - Accent2 6 2 5" xfId="8016" xr:uid="{00000000-0005-0000-0000-00007C010000}"/>
    <cellStyle name="40% - Accent2 6 3" xfId="1314" xr:uid="{00000000-0005-0000-0000-000007030000}"/>
    <cellStyle name="40% - Accent2 6 3 2" xfId="2741" xr:uid="{00000000-0005-0000-0000-000008030000}"/>
    <cellStyle name="40% - Accent2 6 3 2 2" xfId="5581" xr:uid="{00000000-0005-0000-0000-000008030000}"/>
    <cellStyle name="40% - Accent2 6 3 2 2 2" xfId="12738" xr:uid="{00000000-0005-0000-0000-00007D010000}"/>
    <cellStyle name="40% - Accent2 6 3 2 3" xfId="9899" xr:uid="{00000000-0005-0000-0000-00007D010000}"/>
    <cellStyle name="40% - Accent2 6 3 3" xfId="4162" xr:uid="{00000000-0005-0000-0000-000007030000}"/>
    <cellStyle name="40% - Accent2 6 3 3 2" xfId="11319" xr:uid="{00000000-0005-0000-0000-00007D010000}"/>
    <cellStyle name="40% - Accent2 6 3 4" xfId="7083" xr:uid="{00000000-0005-0000-0000-00007C010000}"/>
    <cellStyle name="40% - Accent2 6 3 4 2" xfId="14212" xr:uid="{00000000-0005-0000-0000-00007C010000}"/>
    <cellStyle name="40% - Accent2 6 3 5" xfId="8480" xr:uid="{00000000-0005-0000-0000-00007D010000}"/>
    <cellStyle name="40% - Accent2 6 4" xfId="1811" xr:uid="{00000000-0005-0000-0000-000009030000}"/>
    <cellStyle name="40% - Accent2 6 4 2" xfId="4651" xr:uid="{00000000-0005-0000-0000-000009030000}"/>
    <cellStyle name="40% - Accent2 6 4 2 2" xfId="11808" xr:uid="{00000000-0005-0000-0000-00007B010000}"/>
    <cellStyle name="40% - Accent2 6 4 3" xfId="8969" xr:uid="{00000000-0005-0000-0000-00007B010000}"/>
    <cellStyle name="40% - Accent2 6 5" xfId="3232" xr:uid="{00000000-0005-0000-0000-000004030000}"/>
    <cellStyle name="40% - Accent2 6 5 2" xfId="10389" xr:uid="{00000000-0005-0000-0000-00007B010000}"/>
    <cellStyle name="40% - Accent2 6 6" xfId="6104" xr:uid="{00000000-0005-0000-0000-00007E000000}"/>
    <cellStyle name="40% - Accent2 6 6 2" xfId="13273" xr:uid="{00000000-0005-0000-0000-00007E000000}"/>
    <cellStyle name="40% - Accent2 6 7" xfId="7550" xr:uid="{00000000-0005-0000-0000-00007B010000}"/>
    <cellStyle name="40% - Accent2 7" xfId="617" xr:uid="{00000000-0005-0000-0000-00000A030000}"/>
    <cellStyle name="40% - Accent2 7 2" xfId="2044" xr:uid="{00000000-0005-0000-0000-00000B030000}"/>
    <cellStyle name="40% - Accent2 7 2 2" xfId="4884" xr:uid="{00000000-0005-0000-0000-00000B030000}"/>
    <cellStyle name="40% - Accent2 7 2 2 2" xfId="12041" xr:uid="{00000000-0005-0000-0000-00007E010000}"/>
    <cellStyle name="40% - Accent2 7 2 3" xfId="9202" xr:uid="{00000000-0005-0000-0000-00007E010000}"/>
    <cellStyle name="40% - Accent2 7 3" xfId="3465" xr:uid="{00000000-0005-0000-0000-00000A030000}"/>
    <cellStyle name="40% - Accent2 7 3 2" xfId="10622" xr:uid="{00000000-0005-0000-0000-00007E010000}"/>
    <cellStyle name="40% - Accent2 7 4" xfId="5841" xr:uid="{00000000-0005-0000-0000-00007F000000}"/>
    <cellStyle name="40% - Accent2 7 4 2" xfId="13040" xr:uid="{00000000-0005-0000-0000-00007F000000}"/>
    <cellStyle name="40% - Accent2 7 5" xfId="7783" xr:uid="{00000000-0005-0000-0000-00007E010000}"/>
    <cellStyle name="40% - Accent2 8" xfId="1081" xr:uid="{00000000-0005-0000-0000-00000C030000}"/>
    <cellStyle name="40% - Accent2 8 2" xfId="2508" xr:uid="{00000000-0005-0000-0000-00000D030000}"/>
    <cellStyle name="40% - Accent2 8 2 2" xfId="5348" xr:uid="{00000000-0005-0000-0000-00000D030000}"/>
    <cellStyle name="40% - Accent2 8 2 2 2" xfId="12505" xr:uid="{00000000-0005-0000-0000-00007F010000}"/>
    <cellStyle name="40% - Accent2 8 2 3" xfId="9666" xr:uid="{00000000-0005-0000-0000-00007F010000}"/>
    <cellStyle name="40% - Accent2 8 3" xfId="3929" xr:uid="{00000000-0005-0000-0000-00000C030000}"/>
    <cellStyle name="40% - Accent2 8 3 2" xfId="11086" xr:uid="{00000000-0005-0000-0000-00007F010000}"/>
    <cellStyle name="40% - Accent2 8 4" xfId="6850" xr:uid="{00000000-0005-0000-0000-00007E010000}"/>
    <cellStyle name="40% - Accent2 8 4 2" xfId="13979" xr:uid="{00000000-0005-0000-0000-00007E010000}"/>
    <cellStyle name="40% - Accent2 8 5" xfId="8247" xr:uid="{00000000-0005-0000-0000-00007F010000}"/>
    <cellStyle name="40% - Accent2 9" xfId="1556" xr:uid="{00000000-0005-0000-0000-00000E030000}"/>
    <cellStyle name="40% - Accent2 9 2" xfId="2975" xr:uid="{00000000-0005-0000-0000-00000F030000}"/>
    <cellStyle name="40% - Accent2 9 2 2" xfId="5815" xr:uid="{00000000-0005-0000-0000-00000F030000}"/>
    <cellStyle name="40% - Accent2 9 2 2 2" xfId="12972" xr:uid="{00000000-0005-0000-0000-000019060000}"/>
    <cellStyle name="40% - Accent2 9 2 3" xfId="10133" xr:uid="{00000000-0005-0000-0000-000019060000}"/>
    <cellStyle name="40% - Accent2 9 3" xfId="4396" xr:uid="{00000000-0005-0000-0000-00000E030000}"/>
    <cellStyle name="40% - Accent2 9 3 2" xfId="11553" xr:uid="{00000000-0005-0000-0000-000019060000}"/>
    <cellStyle name="40% - Accent2 9 4" xfId="6358" xr:uid="{00000000-0005-0000-0000-00007F010000}"/>
    <cellStyle name="40% - Accent2 9 4 2" xfId="13510" xr:uid="{00000000-0005-0000-0000-00007F010000}"/>
    <cellStyle name="40% - Accent2 9 5" xfId="8714" xr:uid="{00000000-0005-0000-0000-000019060000}"/>
    <cellStyle name="40% - Accent3" xfId="9" builtinId="39" customBuiltin="1"/>
    <cellStyle name="40% - Accent3 10" xfId="1578" xr:uid="{00000000-0005-0000-0000-000011030000}"/>
    <cellStyle name="40% - Accent3 10 2" xfId="4418" xr:uid="{00000000-0005-0000-0000-000011030000}"/>
    <cellStyle name="40% - Accent3 10 2 2" xfId="11575" xr:uid="{00000000-0005-0000-0000-0000AE070000}"/>
    <cellStyle name="40% - Accent3 10 3" xfId="8736" xr:uid="{00000000-0005-0000-0000-0000AE070000}"/>
    <cellStyle name="40% - Accent3 11" xfId="3000" xr:uid="{00000000-0005-0000-0000-0000C60E0000}"/>
    <cellStyle name="40% - Accent3 11 2" xfId="10157" xr:uid="{00000000-0005-0000-0000-0000C30E0000}"/>
    <cellStyle name="40% - Accent3 12" xfId="7317" xr:uid="{00000000-0005-0000-0000-0000B3220000}"/>
    <cellStyle name="40% - Accent3 13" xfId="13015" xr:uid="{00000000-0005-0000-0000-0000F10D0000}"/>
    <cellStyle name="40% - Accent3 2" xfId="68" xr:uid="{00000000-0005-0000-0000-000012030000}"/>
    <cellStyle name="40% - Accent3 2 2" xfId="246" xr:uid="{00000000-0005-0000-0000-000013030000}"/>
    <cellStyle name="40% - Accent3 2 2 2" xfId="527" xr:uid="{00000000-0005-0000-0000-000014030000}"/>
    <cellStyle name="40% - Accent3 2 2 2 2" xfId="993" xr:uid="{00000000-0005-0000-0000-000015030000}"/>
    <cellStyle name="40% - Accent3 2 2 2 2 2" xfId="2420" xr:uid="{00000000-0005-0000-0000-000016030000}"/>
    <cellStyle name="40% - Accent3 2 2 2 2 2 2" xfId="5260" xr:uid="{00000000-0005-0000-0000-000016030000}"/>
    <cellStyle name="40% - Accent3 2 2 2 2 2 2 2" xfId="12417" xr:uid="{00000000-0005-0000-0000-000084010000}"/>
    <cellStyle name="40% - Accent3 2 2 2 2 2 3" xfId="9578" xr:uid="{00000000-0005-0000-0000-000084010000}"/>
    <cellStyle name="40% - Accent3 2 2 2 2 3" xfId="3841" xr:uid="{00000000-0005-0000-0000-000015030000}"/>
    <cellStyle name="40% - Accent3 2 2 2 2 3 2" xfId="10998" xr:uid="{00000000-0005-0000-0000-000084010000}"/>
    <cellStyle name="40% - Accent3 2 2 2 2 4" xfId="6762" xr:uid="{00000000-0005-0000-0000-000083010000}"/>
    <cellStyle name="40% - Accent3 2 2 2 2 4 2" xfId="13891" xr:uid="{00000000-0005-0000-0000-000083010000}"/>
    <cellStyle name="40% - Accent3 2 2 2 2 5" xfId="8159" xr:uid="{00000000-0005-0000-0000-000084010000}"/>
    <cellStyle name="40% - Accent3 2 2 2 3" xfId="1457" xr:uid="{00000000-0005-0000-0000-000017030000}"/>
    <cellStyle name="40% - Accent3 2 2 2 3 2" xfId="2884" xr:uid="{00000000-0005-0000-0000-000018030000}"/>
    <cellStyle name="40% - Accent3 2 2 2 3 2 2" xfId="5724" xr:uid="{00000000-0005-0000-0000-000018030000}"/>
    <cellStyle name="40% - Accent3 2 2 2 3 2 2 2" xfId="12881" xr:uid="{00000000-0005-0000-0000-000085010000}"/>
    <cellStyle name="40% - Accent3 2 2 2 3 2 3" xfId="10042" xr:uid="{00000000-0005-0000-0000-000085010000}"/>
    <cellStyle name="40% - Accent3 2 2 2 3 3" xfId="4305" xr:uid="{00000000-0005-0000-0000-000017030000}"/>
    <cellStyle name="40% - Accent3 2 2 2 3 3 2" xfId="11462" xr:uid="{00000000-0005-0000-0000-000085010000}"/>
    <cellStyle name="40% - Accent3 2 2 2 3 4" xfId="7226" xr:uid="{00000000-0005-0000-0000-000084010000}"/>
    <cellStyle name="40% - Accent3 2 2 2 3 4 2" xfId="14355" xr:uid="{00000000-0005-0000-0000-000084010000}"/>
    <cellStyle name="40% - Accent3 2 2 2 3 5" xfId="8623" xr:uid="{00000000-0005-0000-0000-000085010000}"/>
    <cellStyle name="40% - Accent3 2 2 2 4" xfId="1954" xr:uid="{00000000-0005-0000-0000-000019030000}"/>
    <cellStyle name="40% - Accent3 2 2 2 4 2" xfId="4794" xr:uid="{00000000-0005-0000-0000-000019030000}"/>
    <cellStyle name="40% - Accent3 2 2 2 4 2 2" xfId="11951" xr:uid="{00000000-0005-0000-0000-000083010000}"/>
    <cellStyle name="40% - Accent3 2 2 2 4 3" xfId="9112" xr:uid="{00000000-0005-0000-0000-000083010000}"/>
    <cellStyle name="40% - Accent3 2 2 2 5" xfId="3375" xr:uid="{00000000-0005-0000-0000-000014030000}"/>
    <cellStyle name="40% - Accent3 2 2 2 5 2" xfId="10532" xr:uid="{00000000-0005-0000-0000-000083010000}"/>
    <cellStyle name="40% - Accent3 2 2 2 6" xfId="6247" xr:uid="{00000000-0005-0000-0000-000082000000}"/>
    <cellStyle name="40% - Accent3 2 2 2 6 2" xfId="13416" xr:uid="{00000000-0005-0000-0000-000082000000}"/>
    <cellStyle name="40% - Accent3 2 2 2 7" xfId="7693" xr:uid="{00000000-0005-0000-0000-000083010000}"/>
    <cellStyle name="40% - Accent3 2 2 3" xfId="760" xr:uid="{00000000-0005-0000-0000-00001A030000}"/>
    <cellStyle name="40% - Accent3 2 2 3 2" xfId="2187" xr:uid="{00000000-0005-0000-0000-00001B030000}"/>
    <cellStyle name="40% - Accent3 2 2 3 2 2" xfId="5027" xr:uid="{00000000-0005-0000-0000-00001B030000}"/>
    <cellStyle name="40% - Accent3 2 2 3 2 2 2" xfId="12184" xr:uid="{00000000-0005-0000-0000-000086010000}"/>
    <cellStyle name="40% - Accent3 2 2 3 2 3" xfId="9345" xr:uid="{00000000-0005-0000-0000-000086010000}"/>
    <cellStyle name="40% - Accent3 2 2 3 3" xfId="3608" xr:uid="{00000000-0005-0000-0000-00001A030000}"/>
    <cellStyle name="40% - Accent3 2 2 3 3 2" xfId="10765" xr:uid="{00000000-0005-0000-0000-000086010000}"/>
    <cellStyle name="40% - Accent3 2 2 3 4" xfId="6530" xr:uid="{00000000-0005-0000-0000-000085010000}"/>
    <cellStyle name="40% - Accent3 2 2 3 4 2" xfId="13659" xr:uid="{00000000-0005-0000-0000-000085010000}"/>
    <cellStyle name="40% - Accent3 2 2 3 5" xfId="7926" xr:uid="{00000000-0005-0000-0000-000086010000}"/>
    <cellStyle name="40% - Accent3 2 2 4" xfId="1224" xr:uid="{00000000-0005-0000-0000-00001C030000}"/>
    <cellStyle name="40% - Accent3 2 2 4 2" xfId="2651" xr:uid="{00000000-0005-0000-0000-00001D030000}"/>
    <cellStyle name="40% - Accent3 2 2 4 2 2" xfId="5491" xr:uid="{00000000-0005-0000-0000-00001D030000}"/>
    <cellStyle name="40% - Accent3 2 2 4 2 2 2" xfId="12648" xr:uid="{00000000-0005-0000-0000-000087010000}"/>
    <cellStyle name="40% - Accent3 2 2 4 2 3" xfId="9809" xr:uid="{00000000-0005-0000-0000-000087010000}"/>
    <cellStyle name="40% - Accent3 2 2 4 3" xfId="4072" xr:uid="{00000000-0005-0000-0000-00001C030000}"/>
    <cellStyle name="40% - Accent3 2 2 4 3 2" xfId="11229" xr:uid="{00000000-0005-0000-0000-000087010000}"/>
    <cellStyle name="40% - Accent3 2 2 4 4" xfId="6993" xr:uid="{00000000-0005-0000-0000-000086010000}"/>
    <cellStyle name="40% - Accent3 2 2 4 4 2" xfId="14122" xr:uid="{00000000-0005-0000-0000-000086010000}"/>
    <cellStyle name="40% - Accent3 2 2 4 5" xfId="8390" xr:uid="{00000000-0005-0000-0000-000087010000}"/>
    <cellStyle name="40% - Accent3 2 2 5" xfId="1721" xr:uid="{00000000-0005-0000-0000-00001E030000}"/>
    <cellStyle name="40% - Accent3 2 2 5 2" xfId="4561" xr:uid="{00000000-0005-0000-0000-00001E030000}"/>
    <cellStyle name="40% - Accent3 2 2 5 2 2" xfId="11718" xr:uid="{00000000-0005-0000-0000-000082010000}"/>
    <cellStyle name="40% - Accent3 2 2 5 3" xfId="8879" xr:uid="{00000000-0005-0000-0000-000082010000}"/>
    <cellStyle name="40% - Accent3 2 2 6" xfId="3142" xr:uid="{00000000-0005-0000-0000-000013030000}"/>
    <cellStyle name="40% - Accent3 2 2 6 2" xfId="10299" xr:uid="{00000000-0005-0000-0000-000082010000}"/>
    <cellStyle name="40% - Accent3 2 2 7" xfId="6014" xr:uid="{00000000-0005-0000-0000-000081000000}"/>
    <cellStyle name="40% - Accent3 2 2 7 2" xfId="13183" xr:uid="{00000000-0005-0000-0000-000081000000}"/>
    <cellStyle name="40% - Accent3 2 2 8" xfId="7460" xr:uid="{00000000-0005-0000-0000-000082010000}"/>
    <cellStyle name="40% - Accent3 2 3" xfId="414" xr:uid="{00000000-0005-0000-0000-00001F030000}"/>
    <cellStyle name="40% - Accent3 2 3 2" xfId="880" xr:uid="{00000000-0005-0000-0000-000020030000}"/>
    <cellStyle name="40% - Accent3 2 3 2 2" xfId="2307" xr:uid="{00000000-0005-0000-0000-000021030000}"/>
    <cellStyle name="40% - Accent3 2 3 2 2 2" xfId="5147" xr:uid="{00000000-0005-0000-0000-000021030000}"/>
    <cellStyle name="40% - Accent3 2 3 2 2 2 2" xfId="12304" xr:uid="{00000000-0005-0000-0000-000089010000}"/>
    <cellStyle name="40% - Accent3 2 3 2 2 3" xfId="9465" xr:uid="{00000000-0005-0000-0000-000089010000}"/>
    <cellStyle name="40% - Accent3 2 3 2 3" xfId="3728" xr:uid="{00000000-0005-0000-0000-000020030000}"/>
    <cellStyle name="40% - Accent3 2 3 2 3 2" xfId="10885" xr:uid="{00000000-0005-0000-0000-000089010000}"/>
    <cellStyle name="40% - Accent3 2 3 2 4" xfId="6650" xr:uid="{00000000-0005-0000-0000-000088010000}"/>
    <cellStyle name="40% - Accent3 2 3 2 4 2" xfId="13779" xr:uid="{00000000-0005-0000-0000-000088010000}"/>
    <cellStyle name="40% - Accent3 2 3 2 5" xfId="8046" xr:uid="{00000000-0005-0000-0000-000089010000}"/>
    <cellStyle name="40% - Accent3 2 3 3" xfId="1344" xr:uid="{00000000-0005-0000-0000-000022030000}"/>
    <cellStyle name="40% - Accent3 2 3 3 2" xfId="2771" xr:uid="{00000000-0005-0000-0000-000023030000}"/>
    <cellStyle name="40% - Accent3 2 3 3 2 2" xfId="5611" xr:uid="{00000000-0005-0000-0000-000023030000}"/>
    <cellStyle name="40% - Accent3 2 3 3 2 2 2" xfId="12768" xr:uid="{00000000-0005-0000-0000-00008A010000}"/>
    <cellStyle name="40% - Accent3 2 3 3 2 3" xfId="9929" xr:uid="{00000000-0005-0000-0000-00008A010000}"/>
    <cellStyle name="40% - Accent3 2 3 3 3" xfId="4192" xr:uid="{00000000-0005-0000-0000-000022030000}"/>
    <cellStyle name="40% - Accent3 2 3 3 3 2" xfId="11349" xr:uid="{00000000-0005-0000-0000-00008A010000}"/>
    <cellStyle name="40% - Accent3 2 3 3 4" xfId="7113" xr:uid="{00000000-0005-0000-0000-000089010000}"/>
    <cellStyle name="40% - Accent3 2 3 3 4 2" xfId="14242" xr:uid="{00000000-0005-0000-0000-000089010000}"/>
    <cellStyle name="40% - Accent3 2 3 3 5" xfId="8510" xr:uid="{00000000-0005-0000-0000-00008A010000}"/>
    <cellStyle name="40% - Accent3 2 3 4" xfId="1841" xr:uid="{00000000-0005-0000-0000-000024030000}"/>
    <cellStyle name="40% - Accent3 2 3 4 2" xfId="4681" xr:uid="{00000000-0005-0000-0000-000024030000}"/>
    <cellStyle name="40% - Accent3 2 3 4 2 2" xfId="11838" xr:uid="{00000000-0005-0000-0000-000088010000}"/>
    <cellStyle name="40% - Accent3 2 3 4 3" xfId="8999" xr:uid="{00000000-0005-0000-0000-000088010000}"/>
    <cellStyle name="40% - Accent3 2 3 5" xfId="3262" xr:uid="{00000000-0005-0000-0000-00001F030000}"/>
    <cellStyle name="40% - Accent3 2 3 5 2" xfId="10419" xr:uid="{00000000-0005-0000-0000-000088010000}"/>
    <cellStyle name="40% - Accent3 2 3 6" xfId="6134" xr:uid="{00000000-0005-0000-0000-000083000000}"/>
    <cellStyle name="40% - Accent3 2 3 6 2" xfId="13303" xr:uid="{00000000-0005-0000-0000-000083000000}"/>
    <cellStyle name="40% - Accent3 2 3 7" xfId="7580" xr:uid="{00000000-0005-0000-0000-000088010000}"/>
    <cellStyle name="40% - Accent3 2 4" xfId="647" xr:uid="{00000000-0005-0000-0000-000025030000}"/>
    <cellStyle name="40% - Accent3 2 4 2" xfId="2074" xr:uid="{00000000-0005-0000-0000-000026030000}"/>
    <cellStyle name="40% - Accent3 2 4 2 2" xfId="4914" xr:uid="{00000000-0005-0000-0000-000026030000}"/>
    <cellStyle name="40% - Accent3 2 4 2 2 2" xfId="12071" xr:uid="{00000000-0005-0000-0000-00008B010000}"/>
    <cellStyle name="40% - Accent3 2 4 2 3" xfId="9232" xr:uid="{00000000-0005-0000-0000-00008B010000}"/>
    <cellStyle name="40% - Accent3 2 4 3" xfId="3495" xr:uid="{00000000-0005-0000-0000-000025030000}"/>
    <cellStyle name="40% - Accent3 2 4 3 2" xfId="10652" xr:uid="{00000000-0005-0000-0000-00008B010000}"/>
    <cellStyle name="40% - Accent3 2 4 4" xfId="6417" xr:uid="{00000000-0005-0000-0000-00008A010000}"/>
    <cellStyle name="40% - Accent3 2 4 4 2" xfId="13546" xr:uid="{00000000-0005-0000-0000-00008A010000}"/>
    <cellStyle name="40% - Accent3 2 4 5" xfId="7813" xr:uid="{00000000-0005-0000-0000-00008B010000}"/>
    <cellStyle name="40% - Accent3 2 5" xfId="1111" xr:uid="{00000000-0005-0000-0000-000027030000}"/>
    <cellStyle name="40% - Accent3 2 5 2" xfId="2538" xr:uid="{00000000-0005-0000-0000-000028030000}"/>
    <cellStyle name="40% - Accent3 2 5 2 2" xfId="5378" xr:uid="{00000000-0005-0000-0000-000028030000}"/>
    <cellStyle name="40% - Accent3 2 5 2 2 2" xfId="12535" xr:uid="{00000000-0005-0000-0000-00008C010000}"/>
    <cellStyle name="40% - Accent3 2 5 2 3" xfId="9696" xr:uid="{00000000-0005-0000-0000-00008C010000}"/>
    <cellStyle name="40% - Accent3 2 5 3" xfId="3959" xr:uid="{00000000-0005-0000-0000-000027030000}"/>
    <cellStyle name="40% - Accent3 2 5 3 2" xfId="11116" xr:uid="{00000000-0005-0000-0000-00008C010000}"/>
    <cellStyle name="40% - Accent3 2 5 4" xfId="6880" xr:uid="{00000000-0005-0000-0000-00008B010000}"/>
    <cellStyle name="40% - Accent3 2 5 4 2" xfId="14009" xr:uid="{00000000-0005-0000-0000-00008B010000}"/>
    <cellStyle name="40% - Accent3 2 5 5" xfId="8277" xr:uid="{00000000-0005-0000-0000-00008C010000}"/>
    <cellStyle name="40% - Accent3 2 6" xfId="1607" xr:uid="{00000000-0005-0000-0000-000029030000}"/>
    <cellStyle name="40% - Accent3 2 6 2" xfId="4447" xr:uid="{00000000-0005-0000-0000-000029030000}"/>
    <cellStyle name="40% - Accent3 2 6 2 2" xfId="11604" xr:uid="{00000000-0005-0000-0000-000081010000}"/>
    <cellStyle name="40% - Accent3 2 6 3" xfId="8765" xr:uid="{00000000-0005-0000-0000-000081010000}"/>
    <cellStyle name="40% - Accent3 2 7" xfId="3029" xr:uid="{00000000-0005-0000-0000-000012030000}"/>
    <cellStyle name="40% - Accent3 2 7 2" xfId="10186" xr:uid="{00000000-0005-0000-0000-000081010000}"/>
    <cellStyle name="40% - Accent3 2 8" xfId="5901" xr:uid="{00000000-0005-0000-0000-000080000000}"/>
    <cellStyle name="40% - Accent3 2 8 2" xfId="13070" xr:uid="{00000000-0005-0000-0000-000080000000}"/>
    <cellStyle name="40% - Accent3 2 9" xfId="7346" xr:uid="{00000000-0005-0000-0000-000081010000}"/>
    <cellStyle name="40% - Accent3 3" xfId="113" xr:uid="{00000000-0005-0000-0000-00002A030000}"/>
    <cellStyle name="40% - Accent3 3 2" xfId="199" xr:uid="{00000000-0005-0000-0000-00002B030000}"/>
    <cellStyle name="40% - Accent3 3 2 2" xfId="507" xr:uid="{00000000-0005-0000-0000-00002C030000}"/>
    <cellStyle name="40% - Accent3 3 2 2 2" xfId="973" xr:uid="{00000000-0005-0000-0000-00002D030000}"/>
    <cellStyle name="40% - Accent3 3 2 2 2 2" xfId="2400" xr:uid="{00000000-0005-0000-0000-00002E030000}"/>
    <cellStyle name="40% - Accent3 3 2 2 2 2 2" xfId="5240" xr:uid="{00000000-0005-0000-0000-00002E030000}"/>
    <cellStyle name="40% - Accent3 3 2 2 2 2 2 2" xfId="12397" xr:uid="{00000000-0005-0000-0000-000090010000}"/>
    <cellStyle name="40% - Accent3 3 2 2 2 2 3" xfId="9558" xr:uid="{00000000-0005-0000-0000-000090010000}"/>
    <cellStyle name="40% - Accent3 3 2 2 2 3" xfId="3821" xr:uid="{00000000-0005-0000-0000-00002D030000}"/>
    <cellStyle name="40% - Accent3 3 2 2 2 3 2" xfId="10978" xr:uid="{00000000-0005-0000-0000-000090010000}"/>
    <cellStyle name="40% - Accent3 3 2 2 2 4" xfId="6743" xr:uid="{00000000-0005-0000-0000-00008F010000}"/>
    <cellStyle name="40% - Accent3 3 2 2 2 4 2" xfId="13872" xr:uid="{00000000-0005-0000-0000-00008F010000}"/>
    <cellStyle name="40% - Accent3 3 2 2 2 5" xfId="8139" xr:uid="{00000000-0005-0000-0000-000090010000}"/>
    <cellStyle name="40% - Accent3 3 2 2 3" xfId="1437" xr:uid="{00000000-0005-0000-0000-00002F030000}"/>
    <cellStyle name="40% - Accent3 3 2 2 3 2" xfId="2864" xr:uid="{00000000-0005-0000-0000-000030030000}"/>
    <cellStyle name="40% - Accent3 3 2 2 3 2 2" xfId="5704" xr:uid="{00000000-0005-0000-0000-000030030000}"/>
    <cellStyle name="40% - Accent3 3 2 2 3 2 2 2" xfId="12861" xr:uid="{00000000-0005-0000-0000-000091010000}"/>
    <cellStyle name="40% - Accent3 3 2 2 3 2 3" xfId="10022" xr:uid="{00000000-0005-0000-0000-000091010000}"/>
    <cellStyle name="40% - Accent3 3 2 2 3 3" xfId="4285" xr:uid="{00000000-0005-0000-0000-00002F030000}"/>
    <cellStyle name="40% - Accent3 3 2 2 3 3 2" xfId="11442" xr:uid="{00000000-0005-0000-0000-000091010000}"/>
    <cellStyle name="40% - Accent3 3 2 2 3 4" xfId="7206" xr:uid="{00000000-0005-0000-0000-000090010000}"/>
    <cellStyle name="40% - Accent3 3 2 2 3 4 2" xfId="14335" xr:uid="{00000000-0005-0000-0000-000090010000}"/>
    <cellStyle name="40% - Accent3 3 2 2 3 5" xfId="8603" xr:uid="{00000000-0005-0000-0000-000091010000}"/>
    <cellStyle name="40% - Accent3 3 2 2 4" xfId="1934" xr:uid="{00000000-0005-0000-0000-000031030000}"/>
    <cellStyle name="40% - Accent3 3 2 2 4 2" xfId="4774" xr:uid="{00000000-0005-0000-0000-000031030000}"/>
    <cellStyle name="40% - Accent3 3 2 2 4 2 2" xfId="11931" xr:uid="{00000000-0005-0000-0000-00008F010000}"/>
    <cellStyle name="40% - Accent3 3 2 2 4 3" xfId="9092" xr:uid="{00000000-0005-0000-0000-00008F010000}"/>
    <cellStyle name="40% - Accent3 3 2 2 5" xfId="3355" xr:uid="{00000000-0005-0000-0000-00002C030000}"/>
    <cellStyle name="40% - Accent3 3 2 2 5 2" xfId="10512" xr:uid="{00000000-0005-0000-0000-00008F010000}"/>
    <cellStyle name="40% - Accent3 3 2 2 6" xfId="6227" xr:uid="{00000000-0005-0000-0000-000086000000}"/>
    <cellStyle name="40% - Accent3 3 2 2 6 2" xfId="13396" xr:uid="{00000000-0005-0000-0000-000086000000}"/>
    <cellStyle name="40% - Accent3 3 2 2 7" xfId="7673" xr:uid="{00000000-0005-0000-0000-00008F010000}"/>
    <cellStyle name="40% - Accent3 3 2 3" xfId="740" xr:uid="{00000000-0005-0000-0000-000032030000}"/>
    <cellStyle name="40% - Accent3 3 2 3 2" xfId="2167" xr:uid="{00000000-0005-0000-0000-000033030000}"/>
    <cellStyle name="40% - Accent3 3 2 3 2 2" xfId="5007" xr:uid="{00000000-0005-0000-0000-000033030000}"/>
    <cellStyle name="40% - Accent3 3 2 3 2 2 2" xfId="12164" xr:uid="{00000000-0005-0000-0000-000092010000}"/>
    <cellStyle name="40% - Accent3 3 2 3 2 3" xfId="9325" xr:uid="{00000000-0005-0000-0000-000092010000}"/>
    <cellStyle name="40% - Accent3 3 2 3 3" xfId="3588" xr:uid="{00000000-0005-0000-0000-000032030000}"/>
    <cellStyle name="40% - Accent3 3 2 3 3 2" xfId="10745" xr:uid="{00000000-0005-0000-0000-000092010000}"/>
    <cellStyle name="40% - Accent3 3 2 3 4" xfId="6510" xr:uid="{00000000-0005-0000-0000-000091010000}"/>
    <cellStyle name="40% - Accent3 3 2 3 4 2" xfId="13639" xr:uid="{00000000-0005-0000-0000-000091010000}"/>
    <cellStyle name="40% - Accent3 3 2 3 5" xfId="7906" xr:uid="{00000000-0005-0000-0000-000092010000}"/>
    <cellStyle name="40% - Accent3 3 2 4" xfId="1204" xr:uid="{00000000-0005-0000-0000-000034030000}"/>
    <cellStyle name="40% - Accent3 3 2 4 2" xfId="2631" xr:uid="{00000000-0005-0000-0000-000035030000}"/>
    <cellStyle name="40% - Accent3 3 2 4 2 2" xfId="5471" xr:uid="{00000000-0005-0000-0000-000035030000}"/>
    <cellStyle name="40% - Accent3 3 2 4 2 2 2" xfId="12628" xr:uid="{00000000-0005-0000-0000-000093010000}"/>
    <cellStyle name="40% - Accent3 3 2 4 2 3" xfId="9789" xr:uid="{00000000-0005-0000-0000-000093010000}"/>
    <cellStyle name="40% - Accent3 3 2 4 3" xfId="4052" xr:uid="{00000000-0005-0000-0000-000034030000}"/>
    <cellStyle name="40% - Accent3 3 2 4 3 2" xfId="11209" xr:uid="{00000000-0005-0000-0000-000093010000}"/>
    <cellStyle name="40% - Accent3 3 2 4 4" xfId="6973" xr:uid="{00000000-0005-0000-0000-000092010000}"/>
    <cellStyle name="40% - Accent3 3 2 4 4 2" xfId="14102" xr:uid="{00000000-0005-0000-0000-000092010000}"/>
    <cellStyle name="40% - Accent3 3 2 4 5" xfId="8370" xr:uid="{00000000-0005-0000-0000-000093010000}"/>
    <cellStyle name="40% - Accent3 3 2 5" xfId="1701" xr:uid="{00000000-0005-0000-0000-000036030000}"/>
    <cellStyle name="40% - Accent3 3 2 5 2" xfId="4541" xr:uid="{00000000-0005-0000-0000-000036030000}"/>
    <cellStyle name="40% - Accent3 3 2 5 2 2" xfId="11698" xr:uid="{00000000-0005-0000-0000-00008E010000}"/>
    <cellStyle name="40% - Accent3 3 2 5 3" xfId="8859" xr:uid="{00000000-0005-0000-0000-00008E010000}"/>
    <cellStyle name="40% - Accent3 3 2 6" xfId="3122" xr:uid="{00000000-0005-0000-0000-00002B030000}"/>
    <cellStyle name="40% - Accent3 3 2 6 2" xfId="10279" xr:uid="{00000000-0005-0000-0000-00008E010000}"/>
    <cellStyle name="40% - Accent3 3 2 7" xfId="5994" xr:uid="{00000000-0005-0000-0000-000085000000}"/>
    <cellStyle name="40% - Accent3 3 2 7 2" xfId="13163" xr:uid="{00000000-0005-0000-0000-000085000000}"/>
    <cellStyle name="40% - Accent3 3 2 8" xfId="7439" xr:uid="{00000000-0005-0000-0000-00008E010000}"/>
    <cellStyle name="40% - Accent3 3 3" xfId="449" xr:uid="{00000000-0005-0000-0000-000037030000}"/>
    <cellStyle name="40% - Accent3 3 3 2" xfId="915" xr:uid="{00000000-0005-0000-0000-000038030000}"/>
    <cellStyle name="40% - Accent3 3 3 2 2" xfId="2342" xr:uid="{00000000-0005-0000-0000-000039030000}"/>
    <cellStyle name="40% - Accent3 3 3 2 2 2" xfId="5182" xr:uid="{00000000-0005-0000-0000-000039030000}"/>
    <cellStyle name="40% - Accent3 3 3 2 2 2 2" xfId="12339" xr:uid="{00000000-0005-0000-0000-000095010000}"/>
    <cellStyle name="40% - Accent3 3 3 2 2 3" xfId="9500" xr:uid="{00000000-0005-0000-0000-000095010000}"/>
    <cellStyle name="40% - Accent3 3 3 2 3" xfId="3763" xr:uid="{00000000-0005-0000-0000-000038030000}"/>
    <cellStyle name="40% - Accent3 3 3 2 3 2" xfId="10920" xr:uid="{00000000-0005-0000-0000-000095010000}"/>
    <cellStyle name="40% - Accent3 3 3 2 4" xfId="6685" xr:uid="{00000000-0005-0000-0000-000094010000}"/>
    <cellStyle name="40% - Accent3 3 3 2 4 2" xfId="13814" xr:uid="{00000000-0005-0000-0000-000094010000}"/>
    <cellStyle name="40% - Accent3 3 3 2 5" xfId="8081" xr:uid="{00000000-0005-0000-0000-000095010000}"/>
    <cellStyle name="40% - Accent3 3 3 3" xfId="1379" xr:uid="{00000000-0005-0000-0000-00003A030000}"/>
    <cellStyle name="40% - Accent3 3 3 3 2" xfId="2806" xr:uid="{00000000-0005-0000-0000-00003B030000}"/>
    <cellStyle name="40% - Accent3 3 3 3 2 2" xfId="5646" xr:uid="{00000000-0005-0000-0000-00003B030000}"/>
    <cellStyle name="40% - Accent3 3 3 3 2 2 2" xfId="12803" xr:uid="{00000000-0005-0000-0000-000096010000}"/>
    <cellStyle name="40% - Accent3 3 3 3 2 3" xfId="9964" xr:uid="{00000000-0005-0000-0000-000096010000}"/>
    <cellStyle name="40% - Accent3 3 3 3 3" xfId="4227" xr:uid="{00000000-0005-0000-0000-00003A030000}"/>
    <cellStyle name="40% - Accent3 3 3 3 3 2" xfId="11384" xr:uid="{00000000-0005-0000-0000-000096010000}"/>
    <cellStyle name="40% - Accent3 3 3 3 4" xfId="7148" xr:uid="{00000000-0005-0000-0000-000095010000}"/>
    <cellStyle name="40% - Accent3 3 3 3 4 2" xfId="14277" xr:uid="{00000000-0005-0000-0000-000095010000}"/>
    <cellStyle name="40% - Accent3 3 3 3 5" xfId="8545" xr:uid="{00000000-0005-0000-0000-000096010000}"/>
    <cellStyle name="40% - Accent3 3 3 4" xfId="1876" xr:uid="{00000000-0005-0000-0000-00003C030000}"/>
    <cellStyle name="40% - Accent3 3 3 4 2" xfId="4716" xr:uid="{00000000-0005-0000-0000-00003C030000}"/>
    <cellStyle name="40% - Accent3 3 3 4 2 2" xfId="11873" xr:uid="{00000000-0005-0000-0000-000094010000}"/>
    <cellStyle name="40% - Accent3 3 3 4 3" xfId="9034" xr:uid="{00000000-0005-0000-0000-000094010000}"/>
    <cellStyle name="40% - Accent3 3 3 5" xfId="3297" xr:uid="{00000000-0005-0000-0000-000037030000}"/>
    <cellStyle name="40% - Accent3 3 3 5 2" xfId="10454" xr:uid="{00000000-0005-0000-0000-000094010000}"/>
    <cellStyle name="40% - Accent3 3 3 6" xfId="6169" xr:uid="{00000000-0005-0000-0000-000087000000}"/>
    <cellStyle name="40% - Accent3 3 3 6 2" xfId="13338" xr:uid="{00000000-0005-0000-0000-000087000000}"/>
    <cellStyle name="40% - Accent3 3 3 7" xfId="7615" xr:uid="{00000000-0005-0000-0000-000094010000}"/>
    <cellStyle name="40% - Accent3 3 4" xfId="682" xr:uid="{00000000-0005-0000-0000-00003D030000}"/>
    <cellStyle name="40% - Accent3 3 4 2" xfId="2109" xr:uid="{00000000-0005-0000-0000-00003E030000}"/>
    <cellStyle name="40% - Accent3 3 4 2 2" xfId="4949" xr:uid="{00000000-0005-0000-0000-00003E030000}"/>
    <cellStyle name="40% - Accent3 3 4 2 2 2" xfId="12106" xr:uid="{00000000-0005-0000-0000-000097010000}"/>
    <cellStyle name="40% - Accent3 3 4 2 3" xfId="9267" xr:uid="{00000000-0005-0000-0000-000097010000}"/>
    <cellStyle name="40% - Accent3 3 4 3" xfId="3530" xr:uid="{00000000-0005-0000-0000-00003D030000}"/>
    <cellStyle name="40% - Accent3 3 4 3 2" xfId="10687" xr:uid="{00000000-0005-0000-0000-000097010000}"/>
    <cellStyle name="40% - Accent3 3 4 4" xfId="6452" xr:uid="{00000000-0005-0000-0000-000096010000}"/>
    <cellStyle name="40% - Accent3 3 4 4 2" xfId="13581" xr:uid="{00000000-0005-0000-0000-000096010000}"/>
    <cellStyle name="40% - Accent3 3 4 5" xfId="7848" xr:uid="{00000000-0005-0000-0000-000097010000}"/>
    <cellStyle name="40% - Accent3 3 5" xfId="1146" xr:uid="{00000000-0005-0000-0000-00003F030000}"/>
    <cellStyle name="40% - Accent3 3 5 2" xfId="2573" xr:uid="{00000000-0005-0000-0000-000040030000}"/>
    <cellStyle name="40% - Accent3 3 5 2 2" xfId="5413" xr:uid="{00000000-0005-0000-0000-000040030000}"/>
    <cellStyle name="40% - Accent3 3 5 2 2 2" xfId="12570" xr:uid="{00000000-0005-0000-0000-000098010000}"/>
    <cellStyle name="40% - Accent3 3 5 2 3" xfId="9731" xr:uid="{00000000-0005-0000-0000-000098010000}"/>
    <cellStyle name="40% - Accent3 3 5 3" xfId="3994" xr:uid="{00000000-0005-0000-0000-00003F030000}"/>
    <cellStyle name="40% - Accent3 3 5 3 2" xfId="11151" xr:uid="{00000000-0005-0000-0000-000098010000}"/>
    <cellStyle name="40% - Accent3 3 5 4" xfId="6915" xr:uid="{00000000-0005-0000-0000-000097010000}"/>
    <cellStyle name="40% - Accent3 3 5 4 2" xfId="14044" xr:uid="{00000000-0005-0000-0000-000097010000}"/>
    <cellStyle name="40% - Accent3 3 5 5" xfId="8312" xr:uid="{00000000-0005-0000-0000-000098010000}"/>
    <cellStyle name="40% - Accent3 3 6" xfId="1643" xr:uid="{00000000-0005-0000-0000-000041030000}"/>
    <cellStyle name="40% - Accent3 3 6 2" xfId="4483" xr:uid="{00000000-0005-0000-0000-000041030000}"/>
    <cellStyle name="40% - Accent3 3 6 2 2" xfId="11640" xr:uid="{00000000-0005-0000-0000-00008D010000}"/>
    <cellStyle name="40% - Accent3 3 6 3" xfId="8801" xr:uid="{00000000-0005-0000-0000-00008D010000}"/>
    <cellStyle name="40% - Accent3 3 7" xfId="3064" xr:uid="{00000000-0005-0000-0000-00002A030000}"/>
    <cellStyle name="40% - Accent3 3 7 2" xfId="10221" xr:uid="{00000000-0005-0000-0000-00008D010000}"/>
    <cellStyle name="40% - Accent3 3 8" xfId="5936" xr:uid="{00000000-0005-0000-0000-000084000000}"/>
    <cellStyle name="40% - Accent3 3 8 2" xfId="13105" xr:uid="{00000000-0005-0000-0000-000084000000}"/>
    <cellStyle name="40% - Accent3 3 9" xfId="7381" xr:uid="{00000000-0005-0000-0000-00008D010000}"/>
    <cellStyle name="40% - Accent3 4" xfId="171" xr:uid="{00000000-0005-0000-0000-000042030000}"/>
    <cellStyle name="40% - Accent3 4 2" xfId="247" xr:uid="{00000000-0005-0000-0000-000043030000}"/>
    <cellStyle name="40% - Accent3 4 2 2" xfId="528" xr:uid="{00000000-0005-0000-0000-000044030000}"/>
    <cellStyle name="40% - Accent3 4 2 2 2" xfId="994" xr:uid="{00000000-0005-0000-0000-000045030000}"/>
    <cellStyle name="40% - Accent3 4 2 2 2 2" xfId="2421" xr:uid="{00000000-0005-0000-0000-000046030000}"/>
    <cellStyle name="40% - Accent3 4 2 2 2 2 2" xfId="5261" xr:uid="{00000000-0005-0000-0000-000046030000}"/>
    <cellStyle name="40% - Accent3 4 2 2 2 2 2 2" xfId="12418" xr:uid="{00000000-0005-0000-0000-00009C010000}"/>
    <cellStyle name="40% - Accent3 4 2 2 2 2 3" xfId="9579" xr:uid="{00000000-0005-0000-0000-00009C010000}"/>
    <cellStyle name="40% - Accent3 4 2 2 2 3" xfId="3842" xr:uid="{00000000-0005-0000-0000-000045030000}"/>
    <cellStyle name="40% - Accent3 4 2 2 2 3 2" xfId="10999" xr:uid="{00000000-0005-0000-0000-00009C010000}"/>
    <cellStyle name="40% - Accent3 4 2 2 2 4" xfId="6763" xr:uid="{00000000-0005-0000-0000-00009B010000}"/>
    <cellStyle name="40% - Accent3 4 2 2 2 4 2" xfId="13892" xr:uid="{00000000-0005-0000-0000-00009B010000}"/>
    <cellStyle name="40% - Accent3 4 2 2 2 5" xfId="8160" xr:uid="{00000000-0005-0000-0000-00009C010000}"/>
    <cellStyle name="40% - Accent3 4 2 2 3" xfId="1458" xr:uid="{00000000-0005-0000-0000-000047030000}"/>
    <cellStyle name="40% - Accent3 4 2 2 3 2" xfId="2885" xr:uid="{00000000-0005-0000-0000-000048030000}"/>
    <cellStyle name="40% - Accent3 4 2 2 3 2 2" xfId="5725" xr:uid="{00000000-0005-0000-0000-000048030000}"/>
    <cellStyle name="40% - Accent3 4 2 2 3 2 2 2" xfId="12882" xr:uid="{00000000-0005-0000-0000-00009D010000}"/>
    <cellStyle name="40% - Accent3 4 2 2 3 2 3" xfId="10043" xr:uid="{00000000-0005-0000-0000-00009D010000}"/>
    <cellStyle name="40% - Accent3 4 2 2 3 3" xfId="4306" xr:uid="{00000000-0005-0000-0000-000047030000}"/>
    <cellStyle name="40% - Accent3 4 2 2 3 3 2" xfId="11463" xr:uid="{00000000-0005-0000-0000-00009D010000}"/>
    <cellStyle name="40% - Accent3 4 2 2 3 4" xfId="7227" xr:uid="{00000000-0005-0000-0000-00009C010000}"/>
    <cellStyle name="40% - Accent3 4 2 2 3 4 2" xfId="14356" xr:uid="{00000000-0005-0000-0000-00009C010000}"/>
    <cellStyle name="40% - Accent3 4 2 2 3 5" xfId="8624" xr:uid="{00000000-0005-0000-0000-00009D010000}"/>
    <cellStyle name="40% - Accent3 4 2 2 4" xfId="1955" xr:uid="{00000000-0005-0000-0000-000049030000}"/>
    <cellStyle name="40% - Accent3 4 2 2 4 2" xfId="4795" xr:uid="{00000000-0005-0000-0000-000049030000}"/>
    <cellStyle name="40% - Accent3 4 2 2 4 2 2" xfId="11952" xr:uid="{00000000-0005-0000-0000-00009B010000}"/>
    <cellStyle name="40% - Accent3 4 2 2 4 3" xfId="9113" xr:uid="{00000000-0005-0000-0000-00009B010000}"/>
    <cellStyle name="40% - Accent3 4 2 2 5" xfId="3376" xr:uid="{00000000-0005-0000-0000-000044030000}"/>
    <cellStyle name="40% - Accent3 4 2 2 5 2" xfId="10533" xr:uid="{00000000-0005-0000-0000-00009B010000}"/>
    <cellStyle name="40% - Accent3 4 2 2 6" xfId="6248" xr:uid="{00000000-0005-0000-0000-00008A000000}"/>
    <cellStyle name="40% - Accent3 4 2 2 6 2" xfId="13417" xr:uid="{00000000-0005-0000-0000-00008A000000}"/>
    <cellStyle name="40% - Accent3 4 2 2 7" xfId="7694" xr:uid="{00000000-0005-0000-0000-00009B010000}"/>
    <cellStyle name="40% - Accent3 4 2 3" xfId="761" xr:uid="{00000000-0005-0000-0000-00004A030000}"/>
    <cellStyle name="40% - Accent3 4 2 3 2" xfId="2188" xr:uid="{00000000-0005-0000-0000-00004B030000}"/>
    <cellStyle name="40% - Accent3 4 2 3 2 2" xfId="5028" xr:uid="{00000000-0005-0000-0000-00004B030000}"/>
    <cellStyle name="40% - Accent3 4 2 3 2 2 2" xfId="12185" xr:uid="{00000000-0005-0000-0000-00009E010000}"/>
    <cellStyle name="40% - Accent3 4 2 3 2 3" xfId="9346" xr:uid="{00000000-0005-0000-0000-00009E010000}"/>
    <cellStyle name="40% - Accent3 4 2 3 3" xfId="3609" xr:uid="{00000000-0005-0000-0000-00004A030000}"/>
    <cellStyle name="40% - Accent3 4 2 3 3 2" xfId="10766" xr:uid="{00000000-0005-0000-0000-00009E010000}"/>
    <cellStyle name="40% - Accent3 4 2 3 4" xfId="6531" xr:uid="{00000000-0005-0000-0000-00009D010000}"/>
    <cellStyle name="40% - Accent3 4 2 3 4 2" xfId="13660" xr:uid="{00000000-0005-0000-0000-00009D010000}"/>
    <cellStyle name="40% - Accent3 4 2 3 5" xfId="7927" xr:uid="{00000000-0005-0000-0000-00009E010000}"/>
    <cellStyle name="40% - Accent3 4 2 4" xfId="1225" xr:uid="{00000000-0005-0000-0000-00004C030000}"/>
    <cellStyle name="40% - Accent3 4 2 4 2" xfId="2652" xr:uid="{00000000-0005-0000-0000-00004D030000}"/>
    <cellStyle name="40% - Accent3 4 2 4 2 2" xfId="5492" xr:uid="{00000000-0005-0000-0000-00004D030000}"/>
    <cellStyle name="40% - Accent3 4 2 4 2 2 2" xfId="12649" xr:uid="{00000000-0005-0000-0000-00009F010000}"/>
    <cellStyle name="40% - Accent3 4 2 4 2 3" xfId="9810" xr:uid="{00000000-0005-0000-0000-00009F010000}"/>
    <cellStyle name="40% - Accent3 4 2 4 3" xfId="4073" xr:uid="{00000000-0005-0000-0000-00004C030000}"/>
    <cellStyle name="40% - Accent3 4 2 4 3 2" xfId="11230" xr:uid="{00000000-0005-0000-0000-00009F010000}"/>
    <cellStyle name="40% - Accent3 4 2 4 4" xfId="6994" xr:uid="{00000000-0005-0000-0000-00009E010000}"/>
    <cellStyle name="40% - Accent3 4 2 4 4 2" xfId="14123" xr:uid="{00000000-0005-0000-0000-00009E010000}"/>
    <cellStyle name="40% - Accent3 4 2 4 5" xfId="8391" xr:uid="{00000000-0005-0000-0000-00009F010000}"/>
    <cellStyle name="40% - Accent3 4 2 5" xfId="1722" xr:uid="{00000000-0005-0000-0000-00004E030000}"/>
    <cellStyle name="40% - Accent3 4 2 5 2" xfId="4562" xr:uid="{00000000-0005-0000-0000-00004E030000}"/>
    <cellStyle name="40% - Accent3 4 2 5 2 2" xfId="11719" xr:uid="{00000000-0005-0000-0000-00009A010000}"/>
    <cellStyle name="40% - Accent3 4 2 5 3" xfId="8880" xr:uid="{00000000-0005-0000-0000-00009A010000}"/>
    <cellStyle name="40% - Accent3 4 2 6" xfId="3143" xr:uid="{00000000-0005-0000-0000-000043030000}"/>
    <cellStyle name="40% - Accent3 4 2 6 2" xfId="10300" xr:uid="{00000000-0005-0000-0000-00009A010000}"/>
    <cellStyle name="40% - Accent3 4 2 7" xfId="6015" xr:uid="{00000000-0005-0000-0000-000089000000}"/>
    <cellStyle name="40% - Accent3 4 2 7 2" xfId="13184" xr:uid="{00000000-0005-0000-0000-000089000000}"/>
    <cellStyle name="40% - Accent3 4 2 8" xfId="7461" xr:uid="{00000000-0005-0000-0000-00009A010000}"/>
    <cellStyle name="40% - Accent3 4 3" xfId="486" xr:uid="{00000000-0005-0000-0000-00004F030000}"/>
    <cellStyle name="40% - Accent3 4 3 2" xfId="952" xr:uid="{00000000-0005-0000-0000-000050030000}"/>
    <cellStyle name="40% - Accent3 4 3 2 2" xfId="2379" xr:uid="{00000000-0005-0000-0000-000051030000}"/>
    <cellStyle name="40% - Accent3 4 3 2 2 2" xfId="5219" xr:uid="{00000000-0005-0000-0000-000051030000}"/>
    <cellStyle name="40% - Accent3 4 3 2 2 2 2" xfId="12376" xr:uid="{00000000-0005-0000-0000-0000A1010000}"/>
    <cellStyle name="40% - Accent3 4 3 2 2 3" xfId="9537" xr:uid="{00000000-0005-0000-0000-0000A1010000}"/>
    <cellStyle name="40% - Accent3 4 3 2 3" xfId="3800" xr:uid="{00000000-0005-0000-0000-000050030000}"/>
    <cellStyle name="40% - Accent3 4 3 2 3 2" xfId="10957" xr:uid="{00000000-0005-0000-0000-0000A1010000}"/>
    <cellStyle name="40% - Accent3 4 3 2 4" xfId="6722" xr:uid="{00000000-0005-0000-0000-0000A0010000}"/>
    <cellStyle name="40% - Accent3 4 3 2 4 2" xfId="13851" xr:uid="{00000000-0005-0000-0000-0000A0010000}"/>
    <cellStyle name="40% - Accent3 4 3 2 5" xfId="8118" xr:uid="{00000000-0005-0000-0000-0000A1010000}"/>
    <cellStyle name="40% - Accent3 4 3 3" xfId="1416" xr:uid="{00000000-0005-0000-0000-000052030000}"/>
    <cellStyle name="40% - Accent3 4 3 3 2" xfId="2843" xr:uid="{00000000-0005-0000-0000-000053030000}"/>
    <cellStyle name="40% - Accent3 4 3 3 2 2" xfId="5683" xr:uid="{00000000-0005-0000-0000-000053030000}"/>
    <cellStyle name="40% - Accent3 4 3 3 2 2 2" xfId="12840" xr:uid="{00000000-0005-0000-0000-0000A2010000}"/>
    <cellStyle name="40% - Accent3 4 3 3 2 3" xfId="10001" xr:uid="{00000000-0005-0000-0000-0000A2010000}"/>
    <cellStyle name="40% - Accent3 4 3 3 3" xfId="4264" xr:uid="{00000000-0005-0000-0000-000052030000}"/>
    <cellStyle name="40% - Accent3 4 3 3 3 2" xfId="11421" xr:uid="{00000000-0005-0000-0000-0000A2010000}"/>
    <cellStyle name="40% - Accent3 4 3 3 4" xfId="7185" xr:uid="{00000000-0005-0000-0000-0000A1010000}"/>
    <cellStyle name="40% - Accent3 4 3 3 4 2" xfId="14314" xr:uid="{00000000-0005-0000-0000-0000A1010000}"/>
    <cellStyle name="40% - Accent3 4 3 3 5" xfId="8582" xr:uid="{00000000-0005-0000-0000-0000A2010000}"/>
    <cellStyle name="40% - Accent3 4 3 4" xfId="1913" xr:uid="{00000000-0005-0000-0000-000054030000}"/>
    <cellStyle name="40% - Accent3 4 3 4 2" xfId="4753" xr:uid="{00000000-0005-0000-0000-000054030000}"/>
    <cellStyle name="40% - Accent3 4 3 4 2 2" xfId="11910" xr:uid="{00000000-0005-0000-0000-0000A0010000}"/>
    <cellStyle name="40% - Accent3 4 3 4 3" xfId="9071" xr:uid="{00000000-0005-0000-0000-0000A0010000}"/>
    <cellStyle name="40% - Accent3 4 3 5" xfId="3334" xr:uid="{00000000-0005-0000-0000-00004F030000}"/>
    <cellStyle name="40% - Accent3 4 3 5 2" xfId="10491" xr:uid="{00000000-0005-0000-0000-0000A0010000}"/>
    <cellStyle name="40% - Accent3 4 3 6" xfId="6206" xr:uid="{00000000-0005-0000-0000-00008B000000}"/>
    <cellStyle name="40% - Accent3 4 3 6 2" xfId="13375" xr:uid="{00000000-0005-0000-0000-00008B000000}"/>
    <cellStyle name="40% - Accent3 4 3 7" xfId="7652" xr:uid="{00000000-0005-0000-0000-0000A0010000}"/>
    <cellStyle name="40% - Accent3 4 4" xfId="719" xr:uid="{00000000-0005-0000-0000-000055030000}"/>
    <cellStyle name="40% - Accent3 4 4 2" xfId="2146" xr:uid="{00000000-0005-0000-0000-000056030000}"/>
    <cellStyle name="40% - Accent3 4 4 2 2" xfId="4986" xr:uid="{00000000-0005-0000-0000-000056030000}"/>
    <cellStyle name="40% - Accent3 4 4 2 2 2" xfId="12143" xr:uid="{00000000-0005-0000-0000-0000A3010000}"/>
    <cellStyle name="40% - Accent3 4 4 2 3" xfId="9304" xr:uid="{00000000-0005-0000-0000-0000A3010000}"/>
    <cellStyle name="40% - Accent3 4 4 3" xfId="3567" xr:uid="{00000000-0005-0000-0000-000055030000}"/>
    <cellStyle name="40% - Accent3 4 4 3 2" xfId="10724" xr:uid="{00000000-0005-0000-0000-0000A3010000}"/>
    <cellStyle name="40% - Accent3 4 4 4" xfId="6489" xr:uid="{00000000-0005-0000-0000-0000A2010000}"/>
    <cellStyle name="40% - Accent3 4 4 4 2" xfId="13618" xr:uid="{00000000-0005-0000-0000-0000A2010000}"/>
    <cellStyle name="40% - Accent3 4 4 5" xfId="7885" xr:uid="{00000000-0005-0000-0000-0000A3010000}"/>
    <cellStyle name="40% - Accent3 4 5" xfId="1183" xr:uid="{00000000-0005-0000-0000-000057030000}"/>
    <cellStyle name="40% - Accent3 4 5 2" xfId="2610" xr:uid="{00000000-0005-0000-0000-000058030000}"/>
    <cellStyle name="40% - Accent3 4 5 2 2" xfId="5450" xr:uid="{00000000-0005-0000-0000-000058030000}"/>
    <cellStyle name="40% - Accent3 4 5 2 2 2" xfId="12607" xr:uid="{00000000-0005-0000-0000-0000A4010000}"/>
    <cellStyle name="40% - Accent3 4 5 2 3" xfId="9768" xr:uid="{00000000-0005-0000-0000-0000A4010000}"/>
    <cellStyle name="40% - Accent3 4 5 3" xfId="4031" xr:uid="{00000000-0005-0000-0000-000057030000}"/>
    <cellStyle name="40% - Accent3 4 5 3 2" xfId="11188" xr:uid="{00000000-0005-0000-0000-0000A4010000}"/>
    <cellStyle name="40% - Accent3 4 5 4" xfId="6952" xr:uid="{00000000-0005-0000-0000-0000A3010000}"/>
    <cellStyle name="40% - Accent3 4 5 4 2" xfId="14081" xr:uid="{00000000-0005-0000-0000-0000A3010000}"/>
    <cellStyle name="40% - Accent3 4 5 5" xfId="8349" xr:uid="{00000000-0005-0000-0000-0000A4010000}"/>
    <cellStyle name="40% - Accent3 4 6" xfId="1680" xr:uid="{00000000-0005-0000-0000-000059030000}"/>
    <cellStyle name="40% - Accent3 4 6 2" xfId="4520" xr:uid="{00000000-0005-0000-0000-000059030000}"/>
    <cellStyle name="40% - Accent3 4 6 2 2" xfId="11677" xr:uid="{00000000-0005-0000-0000-000099010000}"/>
    <cellStyle name="40% - Accent3 4 6 3" xfId="8838" xr:uid="{00000000-0005-0000-0000-000099010000}"/>
    <cellStyle name="40% - Accent3 4 7" xfId="3101" xr:uid="{00000000-0005-0000-0000-000042030000}"/>
    <cellStyle name="40% - Accent3 4 7 2" xfId="10258" xr:uid="{00000000-0005-0000-0000-000099010000}"/>
    <cellStyle name="40% - Accent3 4 8" xfId="5973" xr:uid="{00000000-0005-0000-0000-000088000000}"/>
    <cellStyle name="40% - Accent3 4 8 2" xfId="13142" xr:uid="{00000000-0005-0000-0000-000088000000}"/>
    <cellStyle name="40% - Accent3 4 9" xfId="7418" xr:uid="{00000000-0005-0000-0000-000099010000}"/>
    <cellStyle name="40% - Accent3 5" xfId="191" xr:uid="{00000000-0005-0000-0000-00005A030000}"/>
    <cellStyle name="40% - Accent3 5 2" xfId="499" xr:uid="{00000000-0005-0000-0000-00005B030000}"/>
    <cellStyle name="40% - Accent3 5 2 2" xfId="965" xr:uid="{00000000-0005-0000-0000-00005C030000}"/>
    <cellStyle name="40% - Accent3 5 2 2 2" xfId="2392" xr:uid="{00000000-0005-0000-0000-00005D030000}"/>
    <cellStyle name="40% - Accent3 5 2 2 2 2" xfId="5232" xr:uid="{00000000-0005-0000-0000-00005D030000}"/>
    <cellStyle name="40% - Accent3 5 2 2 2 2 2" xfId="12389" xr:uid="{00000000-0005-0000-0000-0000A7010000}"/>
    <cellStyle name="40% - Accent3 5 2 2 2 3" xfId="9550" xr:uid="{00000000-0005-0000-0000-0000A7010000}"/>
    <cellStyle name="40% - Accent3 5 2 2 3" xfId="3813" xr:uid="{00000000-0005-0000-0000-00005C030000}"/>
    <cellStyle name="40% - Accent3 5 2 2 3 2" xfId="10970" xr:uid="{00000000-0005-0000-0000-0000A7010000}"/>
    <cellStyle name="40% - Accent3 5 2 2 4" xfId="6735" xr:uid="{00000000-0005-0000-0000-0000A6010000}"/>
    <cellStyle name="40% - Accent3 5 2 2 4 2" xfId="13864" xr:uid="{00000000-0005-0000-0000-0000A6010000}"/>
    <cellStyle name="40% - Accent3 5 2 2 5" xfId="8131" xr:uid="{00000000-0005-0000-0000-0000A7010000}"/>
    <cellStyle name="40% - Accent3 5 2 3" xfId="1429" xr:uid="{00000000-0005-0000-0000-00005E030000}"/>
    <cellStyle name="40% - Accent3 5 2 3 2" xfId="2856" xr:uid="{00000000-0005-0000-0000-00005F030000}"/>
    <cellStyle name="40% - Accent3 5 2 3 2 2" xfId="5696" xr:uid="{00000000-0005-0000-0000-00005F030000}"/>
    <cellStyle name="40% - Accent3 5 2 3 2 2 2" xfId="12853" xr:uid="{00000000-0005-0000-0000-0000A8010000}"/>
    <cellStyle name="40% - Accent3 5 2 3 2 3" xfId="10014" xr:uid="{00000000-0005-0000-0000-0000A8010000}"/>
    <cellStyle name="40% - Accent3 5 2 3 3" xfId="4277" xr:uid="{00000000-0005-0000-0000-00005E030000}"/>
    <cellStyle name="40% - Accent3 5 2 3 3 2" xfId="11434" xr:uid="{00000000-0005-0000-0000-0000A8010000}"/>
    <cellStyle name="40% - Accent3 5 2 3 4" xfId="7198" xr:uid="{00000000-0005-0000-0000-0000A7010000}"/>
    <cellStyle name="40% - Accent3 5 2 3 4 2" xfId="14327" xr:uid="{00000000-0005-0000-0000-0000A7010000}"/>
    <cellStyle name="40% - Accent3 5 2 3 5" xfId="8595" xr:uid="{00000000-0005-0000-0000-0000A8010000}"/>
    <cellStyle name="40% - Accent3 5 2 4" xfId="1926" xr:uid="{00000000-0005-0000-0000-000060030000}"/>
    <cellStyle name="40% - Accent3 5 2 4 2" xfId="4766" xr:uid="{00000000-0005-0000-0000-000060030000}"/>
    <cellStyle name="40% - Accent3 5 2 4 2 2" xfId="11923" xr:uid="{00000000-0005-0000-0000-0000A6010000}"/>
    <cellStyle name="40% - Accent3 5 2 4 3" xfId="9084" xr:uid="{00000000-0005-0000-0000-0000A6010000}"/>
    <cellStyle name="40% - Accent3 5 2 5" xfId="3347" xr:uid="{00000000-0005-0000-0000-00005B030000}"/>
    <cellStyle name="40% - Accent3 5 2 5 2" xfId="10504" xr:uid="{00000000-0005-0000-0000-0000A6010000}"/>
    <cellStyle name="40% - Accent3 5 2 6" xfId="6219" xr:uid="{00000000-0005-0000-0000-00008D000000}"/>
    <cellStyle name="40% - Accent3 5 2 6 2" xfId="13388" xr:uid="{00000000-0005-0000-0000-00008D000000}"/>
    <cellStyle name="40% - Accent3 5 2 7" xfId="7665" xr:uid="{00000000-0005-0000-0000-0000A6010000}"/>
    <cellStyle name="40% - Accent3 5 3" xfId="732" xr:uid="{00000000-0005-0000-0000-000061030000}"/>
    <cellStyle name="40% - Accent3 5 3 2" xfId="2159" xr:uid="{00000000-0005-0000-0000-000062030000}"/>
    <cellStyle name="40% - Accent3 5 3 2 2" xfId="4999" xr:uid="{00000000-0005-0000-0000-000062030000}"/>
    <cellStyle name="40% - Accent3 5 3 2 2 2" xfId="12156" xr:uid="{00000000-0005-0000-0000-0000A9010000}"/>
    <cellStyle name="40% - Accent3 5 3 2 3" xfId="9317" xr:uid="{00000000-0005-0000-0000-0000A9010000}"/>
    <cellStyle name="40% - Accent3 5 3 3" xfId="3580" xr:uid="{00000000-0005-0000-0000-000061030000}"/>
    <cellStyle name="40% - Accent3 5 3 3 2" xfId="10737" xr:uid="{00000000-0005-0000-0000-0000A9010000}"/>
    <cellStyle name="40% - Accent3 5 3 4" xfId="6502" xr:uid="{00000000-0005-0000-0000-0000A8010000}"/>
    <cellStyle name="40% - Accent3 5 3 4 2" xfId="13631" xr:uid="{00000000-0005-0000-0000-0000A8010000}"/>
    <cellStyle name="40% - Accent3 5 3 5" xfId="7898" xr:uid="{00000000-0005-0000-0000-0000A9010000}"/>
    <cellStyle name="40% - Accent3 5 4" xfId="1196" xr:uid="{00000000-0005-0000-0000-000063030000}"/>
    <cellStyle name="40% - Accent3 5 4 2" xfId="2623" xr:uid="{00000000-0005-0000-0000-000064030000}"/>
    <cellStyle name="40% - Accent3 5 4 2 2" xfId="5463" xr:uid="{00000000-0005-0000-0000-000064030000}"/>
    <cellStyle name="40% - Accent3 5 4 2 2 2" xfId="12620" xr:uid="{00000000-0005-0000-0000-0000AA010000}"/>
    <cellStyle name="40% - Accent3 5 4 2 3" xfId="9781" xr:uid="{00000000-0005-0000-0000-0000AA010000}"/>
    <cellStyle name="40% - Accent3 5 4 3" xfId="4044" xr:uid="{00000000-0005-0000-0000-000063030000}"/>
    <cellStyle name="40% - Accent3 5 4 3 2" xfId="11201" xr:uid="{00000000-0005-0000-0000-0000AA010000}"/>
    <cellStyle name="40% - Accent3 5 4 4" xfId="6965" xr:uid="{00000000-0005-0000-0000-0000A9010000}"/>
    <cellStyle name="40% - Accent3 5 4 4 2" xfId="14094" xr:uid="{00000000-0005-0000-0000-0000A9010000}"/>
    <cellStyle name="40% - Accent3 5 4 5" xfId="8362" xr:uid="{00000000-0005-0000-0000-0000AA010000}"/>
    <cellStyle name="40% - Accent3 5 5" xfId="1693" xr:uid="{00000000-0005-0000-0000-000065030000}"/>
    <cellStyle name="40% - Accent3 5 5 2" xfId="4533" xr:uid="{00000000-0005-0000-0000-000065030000}"/>
    <cellStyle name="40% - Accent3 5 5 2 2" xfId="11690" xr:uid="{00000000-0005-0000-0000-0000A5010000}"/>
    <cellStyle name="40% - Accent3 5 5 3" xfId="8851" xr:uid="{00000000-0005-0000-0000-0000A5010000}"/>
    <cellStyle name="40% - Accent3 5 6" xfId="3114" xr:uid="{00000000-0005-0000-0000-00005A030000}"/>
    <cellStyle name="40% - Accent3 5 6 2" xfId="10271" xr:uid="{00000000-0005-0000-0000-0000A5010000}"/>
    <cellStyle name="40% - Accent3 5 7" xfId="5986" xr:uid="{00000000-0005-0000-0000-00008C000000}"/>
    <cellStyle name="40% - Accent3 5 7 2" xfId="13155" xr:uid="{00000000-0005-0000-0000-00008C000000}"/>
    <cellStyle name="40% - Accent3 5 8" xfId="7431" xr:uid="{00000000-0005-0000-0000-0000A5010000}"/>
    <cellStyle name="40% - Accent3 6" xfId="355" xr:uid="{00000000-0005-0000-0000-000066030000}"/>
    <cellStyle name="40% - Accent3 6 2" xfId="851" xr:uid="{00000000-0005-0000-0000-000067030000}"/>
    <cellStyle name="40% - Accent3 6 2 2" xfId="2278" xr:uid="{00000000-0005-0000-0000-000068030000}"/>
    <cellStyle name="40% - Accent3 6 2 2 2" xfId="5118" xr:uid="{00000000-0005-0000-0000-000068030000}"/>
    <cellStyle name="40% - Accent3 6 2 2 2 2" xfId="12275" xr:uid="{00000000-0005-0000-0000-0000AC010000}"/>
    <cellStyle name="40% - Accent3 6 2 2 3" xfId="9436" xr:uid="{00000000-0005-0000-0000-0000AC010000}"/>
    <cellStyle name="40% - Accent3 6 2 3" xfId="3699" xr:uid="{00000000-0005-0000-0000-000067030000}"/>
    <cellStyle name="40% - Accent3 6 2 3 2" xfId="10856" xr:uid="{00000000-0005-0000-0000-0000AC010000}"/>
    <cellStyle name="40% - Accent3 6 2 4" xfId="6621" xr:uid="{00000000-0005-0000-0000-0000AB010000}"/>
    <cellStyle name="40% - Accent3 6 2 4 2" xfId="13750" xr:uid="{00000000-0005-0000-0000-0000AB010000}"/>
    <cellStyle name="40% - Accent3 6 2 5" xfId="8017" xr:uid="{00000000-0005-0000-0000-0000AC010000}"/>
    <cellStyle name="40% - Accent3 6 3" xfId="1315" xr:uid="{00000000-0005-0000-0000-000069030000}"/>
    <cellStyle name="40% - Accent3 6 3 2" xfId="2742" xr:uid="{00000000-0005-0000-0000-00006A030000}"/>
    <cellStyle name="40% - Accent3 6 3 2 2" xfId="5582" xr:uid="{00000000-0005-0000-0000-00006A030000}"/>
    <cellStyle name="40% - Accent3 6 3 2 2 2" xfId="12739" xr:uid="{00000000-0005-0000-0000-0000AD010000}"/>
    <cellStyle name="40% - Accent3 6 3 2 3" xfId="9900" xr:uid="{00000000-0005-0000-0000-0000AD010000}"/>
    <cellStyle name="40% - Accent3 6 3 3" xfId="4163" xr:uid="{00000000-0005-0000-0000-000069030000}"/>
    <cellStyle name="40% - Accent3 6 3 3 2" xfId="11320" xr:uid="{00000000-0005-0000-0000-0000AD010000}"/>
    <cellStyle name="40% - Accent3 6 3 4" xfId="7084" xr:uid="{00000000-0005-0000-0000-0000AC010000}"/>
    <cellStyle name="40% - Accent3 6 3 4 2" xfId="14213" xr:uid="{00000000-0005-0000-0000-0000AC010000}"/>
    <cellStyle name="40% - Accent3 6 3 5" xfId="8481" xr:uid="{00000000-0005-0000-0000-0000AD010000}"/>
    <cellStyle name="40% - Accent3 6 4" xfId="1812" xr:uid="{00000000-0005-0000-0000-00006B030000}"/>
    <cellStyle name="40% - Accent3 6 4 2" xfId="4652" xr:uid="{00000000-0005-0000-0000-00006B030000}"/>
    <cellStyle name="40% - Accent3 6 4 2 2" xfId="11809" xr:uid="{00000000-0005-0000-0000-0000AB010000}"/>
    <cellStyle name="40% - Accent3 6 4 3" xfId="8970" xr:uid="{00000000-0005-0000-0000-0000AB010000}"/>
    <cellStyle name="40% - Accent3 6 5" xfId="3233" xr:uid="{00000000-0005-0000-0000-000066030000}"/>
    <cellStyle name="40% - Accent3 6 5 2" xfId="10390" xr:uid="{00000000-0005-0000-0000-0000AB010000}"/>
    <cellStyle name="40% - Accent3 6 6" xfId="6105" xr:uid="{00000000-0005-0000-0000-00008E000000}"/>
    <cellStyle name="40% - Accent3 6 6 2" xfId="13274" xr:uid="{00000000-0005-0000-0000-00008E000000}"/>
    <cellStyle name="40% - Accent3 6 7" xfId="7551" xr:uid="{00000000-0005-0000-0000-0000AB010000}"/>
    <cellStyle name="40% - Accent3 7" xfId="618" xr:uid="{00000000-0005-0000-0000-00006C030000}"/>
    <cellStyle name="40% - Accent3 7 2" xfId="2045" xr:uid="{00000000-0005-0000-0000-00006D030000}"/>
    <cellStyle name="40% - Accent3 7 2 2" xfId="4885" xr:uid="{00000000-0005-0000-0000-00006D030000}"/>
    <cellStyle name="40% - Accent3 7 2 2 2" xfId="12042" xr:uid="{00000000-0005-0000-0000-0000AE010000}"/>
    <cellStyle name="40% - Accent3 7 2 3" xfId="9203" xr:uid="{00000000-0005-0000-0000-0000AE010000}"/>
    <cellStyle name="40% - Accent3 7 3" xfId="3466" xr:uid="{00000000-0005-0000-0000-00006C030000}"/>
    <cellStyle name="40% - Accent3 7 3 2" xfId="10623" xr:uid="{00000000-0005-0000-0000-0000AE010000}"/>
    <cellStyle name="40% - Accent3 7 4" xfId="5842" xr:uid="{00000000-0005-0000-0000-00008F000000}"/>
    <cellStyle name="40% - Accent3 7 4 2" xfId="13041" xr:uid="{00000000-0005-0000-0000-00008F000000}"/>
    <cellStyle name="40% - Accent3 7 5" xfId="7784" xr:uid="{00000000-0005-0000-0000-0000AE010000}"/>
    <cellStyle name="40% - Accent3 8" xfId="1082" xr:uid="{00000000-0005-0000-0000-00006E030000}"/>
    <cellStyle name="40% - Accent3 8 2" xfId="2509" xr:uid="{00000000-0005-0000-0000-00006F030000}"/>
    <cellStyle name="40% - Accent3 8 2 2" xfId="5349" xr:uid="{00000000-0005-0000-0000-00006F030000}"/>
    <cellStyle name="40% - Accent3 8 2 2 2" xfId="12506" xr:uid="{00000000-0005-0000-0000-0000AF010000}"/>
    <cellStyle name="40% - Accent3 8 2 3" xfId="9667" xr:uid="{00000000-0005-0000-0000-0000AF010000}"/>
    <cellStyle name="40% - Accent3 8 3" xfId="3930" xr:uid="{00000000-0005-0000-0000-00006E030000}"/>
    <cellStyle name="40% - Accent3 8 3 2" xfId="11087" xr:uid="{00000000-0005-0000-0000-0000AF010000}"/>
    <cellStyle name="40% - Accent3 8 4" xfId="6851" xr:uid="{00000000-0005-0000-0000-0000AE010000}"/>
    <cellStyle name="40% - Accent3 8 4 2" xfId="13980" xr:uid="{00000000-0005-0000-0000-0000AE010000}"/>
    <cellStyle name="40% - Accent3 8 5" xfId="8248" xr:uid="{00000000-0005-0000-0000-0000AF010000}"/>
    <cellStyle name="40% - Accent3 9" xfId="1559" xr:uid="{00000000-0005-0000-0000-000070030000}"/>
    <cellStyle name="40% - Accent3 9 2" xfId="2978" xr:uid="{00000000-0005-0000-0000-000071030000}"/>
    <cellStyle name="40% - Accent3 9 2 2" xfId="5818" xr:uid="{00000000-0005-0000-0000-000071030000}"/>
    <cellStyle name="40% - Accent3 9 2 2 2" xfId="12975" xr:uid="{00000000-0005-0000-0000-00001A060000}"/>
    <cellStyle name="40% - Accent3 9 2 3" xfId="10136" xr:uid="{00000000-0005-0000-0000-00001A060000}"/>
    <cellStyle name="40% - Accent3 9 3" xfId="4399" xr:uid="{00000000-0005-0000-0000-000070030000}"/>
    <cellStyle name="40% - Accent3 9 3 2" xfId="11556" xr:uid="{00000000-0005-0000-0000-00001A060000}"/>
    <cellStyle name="40% - Accent3 9 4" xfId="6359" xr:uid="{00000000-0005-0000-0000-0000AF010000}"/>
    <cellStyle name="40% - Accent3 9 4 2" xfId="13511" xr:uid="{00000000-0005-0000-0000-0000AF010000}"/>
    <cellStyle name="40% - Accent3 9 5" xfId="8717" xr:uid="{00000000-0005-0000-0000-00001A060000}"/>
    <cellStyle name="40% - Accent4" xfId="10" builtinId="43" customBuiltin="1"/>
    <cellStyle name="40% - Accent4 10" xfId="1579" xr:uid="{00000000-0005-0000-0000-000073030000}"/>
    <cellStyle name="40% - Accent4 10 2" xfId="4419" xr:uid="{00000000-0005-0000-0000-000073030000}"/>
    <cellStyle name="40% - Accent4 10 2 2" xfId="11576" xr:uid="{00000000-0005-0000-0000-0000DF070000}"/>
    <cellStyle name="40% - Accent4 10 3" xfId="8737" xr:uid="{00000000-0005-0000-0000-0000DF070000}"/>
    <cellStyle name="40% - Accent4 11" xfId="3001" xr:uid="{00000000-0005-0000-0000-0000280F0000}"/>
    <cellStyle name="40% - Accent4 11 2" xfId="10158" xr:uid="{00000000-0005-0000-0000-0000250F0000}"/>
    <cellStyle name="40% - Accent4 12" xfId="7318" xr:uid="{00000000-0005-0000-0000-000077230000}"/>
    <cellStyle name="40% - Accent4 13" xfId="13003" xr:uid="{00000000-0005-0000-0000-0000A90F0000}"/>
    <cellStyle name="40% - Accent4 2" xfId="69" xr:uid="{00000000-0005-0000-0000-000074030000}"/>
    <cellStyle name="40% - Accent4 2 2" xfId="201" xr:uid="{00000000-0005-0000-0000-000075030000}"/>
    <cellStyle name="40% - Accent4 2 2 2" xfId="509" xr:uid="{00000000-0005-0000-0000-000076030000}"/>
    <cellStyle name="40% - Accent4 2 2 2 2" xfId="975" xr:uid="{00000000-0005-0000-0000-000077030000}"/>
    <cellStyle name="40% - Accent4 2 2 2 2 2" xfId="2402" xr:uid="{00000000-0005-0000-0000-000078030000}"/>
    <cellStyle name="40% - Accent4 2 2 2 2 2 2" xfId="5242" xr:uid="{00000000-0005-0000-0000-000078030000}"/>
    <cellStyle name="40% - Accent4 2 2 2 2 2 2 2" xfId="12399" xr:uid="{00000000-0005-0000-0000-0000B4010000}"/>
    <cellStyle name="40% - Accent4 2 2 2 2 2 3" xfId="9560" xr:uid="{00000000-0005-0000-0000-0000B4010000}"/>
    <cellStyle name="40% - Accent4 2 2 2 2 3" xfId="3823" xr:uid="{00000000-0005-0000-0000-000077030000}"/>
    <cellStyle name="40% - Accent4 2 2 2 2 3 2" xfId="10980" xr:uid="{00000000-0005-0000-0000-0000B4010000}"/>
    <cellStyle name="40% - Accent4 2 2 2 2 4" xfId="6745" xr:uid="{00000000-0005-0000-0000-0000B3010000}"/>
    <cellStyle name="40% - Accent4 2 2 2 2 4 2" xfId="13874" xr:uid="{00000000-0005-0000-0000-0000B3010000}"/>
    <cellStyle name="40% - Accent4 2 2 2 2 5" xfId="8141" xr:uid="{00000000-0005-0000-0000-0000B4010000}"/>
    <cellStyle name="40% - Accent4 2 2 2 3" xfId="1439" xr:uid="{00000000-0005-0000-0000-000079030000}"/>
    <cellStyle name="40% - Accent4 2 2 2 3 2" xfId="2866" xr:uid="{00000000-0005-0000-0000-00007A030000}"/>
    <cellStyle name="40% - Accent4 2 2 2 3 2 2" xfId="5706" xr:uid="{00000000-0005-0000-0000-00007A030000}"/>
    <cellStyle name="40% - Accent4 2 2 2 3 2 2 2" xfId="12863" xr:uid="{00000000-0005-0000-0000-0000B5010000}"/>
    <cellStyle name="40% - Accent4 2 2 2 3 2 3" xfId="10024" xr:uid="{00000000-0005-0000-0000-0000B5010000}"/>
    <cellStyle name="40% - Accent4 2 2 2 3 3" xfId="4287" xr:uid="{00000000-0005-0000-0000-000079030000}"/>
    <cellStyle name="40% - Accent4 2 2 2 3 3 2" xfId="11444" xr:uid="{00000000-0005-0000-0000-0000B5010000}"/>
    <cellStyle name="40% - Accent4 2 2 2 3 4" xfId="7208" xr:uid="{00000000-0005-0000-0000-0000B4010000}"/>
    <cellStyle name="40% - Accent4 2 2 2 3 4 2" xfId="14337" xr:uid="{00000000-0005-0000-0000-0000B4010000}"/>
    <cellStyle name="40% - Accent4 2 2 2 3 5" xfId="8605" xr:uid="{00000000-0005-0000-0000-0000B5010000}"/>
    <cellStyle name="40% - Accent4 2 2 2 4" xfId="1936" xr:uid="{00000000-0005-0000-0000-00007B030000}"/>
    <cellStyle name="40% - Accent4 2 2 2 4 2" xfId="4776" xr:uid="{00000000-0005-0000-0000-00007B030000}"/>
    <cellStyle name="40% - Accent4 2 2 2 4 2 2" xfId="11933" xr:uid="{00000000-0005-0000-0000-0000B3010000}"/>
    <cellStyle name="40% - Accent4 2 2 2 4 3" xfId="9094" xr:uid="{00000000-0005-0000-0000-0000B3010000}"/>
    <cellStyle name="40% - Accent4 2 2 2 5" xfId="3357" xr:uid="{00000000-0005-0000-0000-000076030000}"/>
    <cellStyle name="40% - Accent4 2 2 2 5 2" xfId="10514" xr:uid="{00000000-0005-0000-0000-0000B3010000}"/>
    <cellStyle name="40% - Accent4 2 2 2 6" xfId="6229" xr:uid="{00000000-0005-0000-0000-000092000000}"/>
    <cellStyle name="40% - Accent4 2 2 2 6 2" xfId="13398" xr:uid="{00000000-0005-0000-0000-000092000000}"/>
    <cellStyle name="40% - Accent4 2 2 2 7" xfId="7675" xr:uid="{00000000-0005-0000-0000-0000B3010000}"/>
    <cellStyle name="40% - Accent4 2 2 3" xfId="742" xr:uid="{00000000-0005-0000-0000-00007C030000}"/>
    <cellStyle name="40% - Accent4 2 2 3 2" xfId="2169" xr:uid="{00000000-0005-0000-0000-00007D030000}"/>
    <cellStyle name="40% - Accent4 2 2 3 2 2" xfId="5009" xr:uid="{00000000-0005-0000-0000-00007D030000}"/>
    <cellStyle name="40% - Accent4 2 2 3 2 2 2" xfId="12166" xr:uid="{00000000-0005-0000-0000-0000B6010000}"/>
    <cellStyle name="40% - Accent4 2 2 3 2 3" xfId="9327" xr:uid="{00000000-0005-0000-0000-0000B6010000}"/>
    <cellStyle name="40% - Accent4 2 2 3 3" xfId="3590" xr:uid="{00000000-0005-0000-0000-00007C030000}"/>
    <cellStyle name="40% - Accent4 2 2 3 3 2" xfId="10747" xr:uid="{00000000-0005-0000-0000-0000B6010000}"/>
    <cellStyle name="40% - Accent4 2 2 3 4" xfId="6512" xr:uid="{00000000-0005-0000-0000-0000B5010000}"/>
    <cellStyle name="40% - Accent4 2 2 3 4 2" xfId="13641" xr:uid="{00000000-0005-0000-0000-0000B5010000}"/>
    <cellStyle name="40% - Accent4 2 2 3 5" xfId="7908" xr:uid="{00000000-0005-0000-0000-0000B6010000}"/>
    <cellStyle name="40% - Accent4 2 2 4" xfId="1206" xr:uid="{00000000-0005-0000-0000-00007E030000}"/>
    <cellStyle name="40% - Accent4 2 2 4 2" xfId="2633" xr:uid="{00000000-0005-0000-0000-00007F030000}"/>
    <cellStyle name="40% - Accent4 2 2 4 2 2" xfId="5473" xr:uid="{00000000-0005-0000-0000-00007F030000}"/>
    <cellStyle name="40% - Accent4 2 2 4 2 2 2" xfId="12630" xr:uid="{00000000-0005-0000-0000-0000B7010000}"/>
    <cellStyle name="40% - Accent4 2 2 4 2 3" xfId="9791" xr:uid="{00000000-0005-0000-0000-0000B7010000}"/>
    <cellStyle name="40% - Accent4 2 2 4 3" xfId="4054" xr:uid="{00000000-0005-0000-0000-00007E030000}"/>
    <cellStyle name="40% - Accent4 2 2 4 3 2" xfId="11211" xr:uid="{00000000-0005-0000-0000-0000B7010000}"/>
    <cellStyle name="40% - Accent4 2 2 4 4" xfId="6975" xr:uid="{00000000-0005-0000-0000-0000B6010000}"/>
    <cellStyle name="40% - Accent4 2 2 4 4 2" xfId="14104" xr:uid="{00000000-0005-0000-0000-0000B6010000}"/>
    <cellStyle name="40% - Accent4 2 2 4 5" xfId="8372" xr:uid="{00000000-0005-0000-0000-0000B7010000}"/>
    <cellStyle name="40% - Accent4 2 2 5" xfId="1703" xr:uid="{00000000-0005-0000-0000-000080030000}"/>
    <cellStyle name="40% - Accent4 2 2 5 2" xfId="4543" xr:uid="{00000000-0005-0000-0000-000080030000}"/>
    <cellStyle name="40% - Accent4 2 2 5 2 2" xfId="11700" xr:uid="{00000000-0005-0000-0000-0000B2010000}"/>
    <cellStyle name="40% - Accent4 2 2 5 3" xfId="8861" xr:uid="{00000000-0005-0000-0000-0000B2010000}"/>
    <cellStyle name="40% - Accent4 2 2 6" xfId="3124" xr:uid="{00000000-0005-0000-0000-000075030000}"/>
    <cellStyle name="40% - Accent4 2 2 6 2" xfId="10281" xr:uid="{00000000-0005-0000-0000-0000B2010000}"/>
    <cellStyle name="40% - Accent4 2 2 7" xfId="5996" xr:uid="{00000000-0005-0000-0000-000091000000}"/>
    <cellStyle name="40% - Accent4 2 2 7 2" xfId="13165" xr:uid="{00000000-0005-0000-0000-000091000000}"/>
    <cellStyle name="40% - Accent4 2 2 8" xfId="7441" xr:uid="{00000000-0005-0000-0000-0000B2010000}"/>
    <cellStyle name="40% - Accent4 2 3" xfId="415" xr:uid="{00000000-0005-0000-0000-000081030000}"/>
    <cellStyle name="40% - Accent4 2 3 2" xfId="881" xr:uid="{00000000-0005-0000-0000-000082030000}"/>
    <cellStyle name="40% - Accent4 2 3 2 2" xfId="2308" xr:uid="{00000000-0005-0000-0000-000083030000}"/>
    <cellStyle name="40% - Accent4 2 3 2 2 2" xfId="5148" xr:uid="{00000000-0005-0000-0000-000083030000}"/>
    <cellStyle name="40% - Accent4 2 3 2 2 2 2" xfId="12305" xr:uid="{00000000-0005-0000-0000-0000B9010000}"/>
    <cellStyle name="40% - Accent4 2 3 2 2 3" xfId="9466" xr:uid="{00000000-0005-0000-0000-0000B9010000}"/>
    <cellStyle name="40% - Accent4 2 3 2 3" xfId="3729" xr:uid="{00000000-0005-0000-0000-000082030000}"/>
    <cellStyle name="40% - Accent4 2 3 2 3 2" xfId="10886" xr:uid="{00000000-0005-0000-0000-0000B9010000}"/>
    <cellStyle name="40% - Accent4 2 3 2 4" xfId="6651" xr:uid="{00000000-0005-0000-0000-0000B8010000}"/>
    <cellStyle name="40% - Accent4 2 3 2 4 2" xfId="13780" xr:uid="{00000000-0005-0000-0000-0000B8010000}"/>
    <cellStyle name="40% - Accent4 2 3 2 5" xfId="8047" xr:uid="{00000000-0005-0000-0000-0000B9010000}"/>
    <cellStyle name="40% - Accent4 2 3 3" xfId="1345" xr:uid="{00000000-0005-0000-0000-000084030000}"/>
    <cellStyle name="40% - Accent4 2 3 3 2" xfId="2772" xr:uid="{00000000-0005-0000-0000-000085030000}"/>
    <cellStyle name="40% - Accent4 2 3 3 2 2" xfId="5612" xr:uid="{00000000-0005-0000-0000-000085030000}"/>
    <cellStyle name="40% - Accent4 2 3 3 2 2 2" xfId="12769" xr:uid="{00000000-0005-0000-0000-0000BA010000}"/>
    <cellStyle name="40% - Accent4 2 3 3 2 3" xfId="9930" xr:uid="{00000000-0005-0000-0000-0000BA010000}"/>
    <cellStyle name="40% - Accent4 2 3 3 3" xfId="4193" xr:uid="{00000000-0005-0000-0000-000084030000}"/>
    <cellStyle name="40% - Accent4 2 3 3 3 2" xfId="11350" xr:uid="{00000000-0005-0000-0000-0000BA010000}"/>
    <cellStyle name="40% - Accent4 2 3 3 4" xfId="7114" xr:uid="{00000000-0005-0000-0000-0000B9010000}"/>
    <cellStyle name="40% - Accent4 2 3 3 4 2" xfId="14243" xr:uid="{00000000-0005-0000-0000-0000B9010000}"/>
    <cellStyle name="40% - Accent4 2 3 3 5" xfId="8511" xr:uid="{00000000-0005-0000-0000-0000BA010000}"/>
    <cellStyle name="40% - Accent4 2 3 4" xfId="1842" xr:uid="{00000000-0005-0000-0000-000086030000}"/>
    <cellStyle name="40% - Accent4 2 3 4 2" xfId="4682" xr:uid="{00000000-0005-0000-0000-000086030000}"/>
    <cellStyle name="40% - Accent4 2 3 4 2 2" xfId="11839" xr:uid="{00000000-0005-0000-0000-0000B8010000}"/>
    <cellStyle name="40% - Accent4 2 3 4 3" xfId="9000" xr:uid="{00000000-0005-0000-0000-0000B8010000}"/>
    <cellStyle name="40% - Accent4 2 3 5" xfId="3263" xr:uid="{00000000-0005-0000-0000-000081030000}"/>
    <cellStyle name="40% - Accent4 2 3 5 2" xfId="10420" xr:uid="{00000000-0005-0000-0000-0000B8010000}"/>
    <cellStyle name="40% - Accent4 2 3 6" xfId="6135" xr:uid="{00000000-0005-0000-0000-000093000000}"/>
    <cellStyle name="40% - Accent4 2 3 6 2" xfId="13304" xr:uid="{00000000-0005-0000-0000-000093000000}"/>
    <cellStyle name="40% - Accent4 2 3 7" xfId="7581" xr:uid="{00000000-0005-0000-0000-0000B8010000}"/>
    <cellStyle name="40% - Accent4 2 4" xfId="648" xr:uid="{00000000-0005-0000-0000-000087030000}"/>
    <cellStyle name="40% - Accent4 2 4 2" xfId="2075" xr:uid="{00000000-0005-0000-0000-000088030000}"/>
    <cellStyle name="40% - Accent4 2 4 2 2" xfId="4915" xr:uid="{00000000-0005-0000-0000-000088030000}"/>
    <cellStyle name="40% - Accent4 2 4 2 2 2" xfId="12072" xr:uid="{00000000-0005-0000-0000-0000BB010000}"/>
    <cellStyle name="40% - Accent4 2 4 2 3" xfId="9233" xr:uid="{00000000-0005-0000-0000-0000BB010000}"/>
    <cellStyle name="40% - Accent4 2 4 3" xfId="3496" xr:uid="{00000000-0005-0000-0000-000087030000}"/>
    <cellStyle name="40% - Accent4 2 4 3 2" xfId="10653" xr:uid="{00000000-0005-0000-0000-0000BB010000}"/>
    <cellStyle name="40% - Accent4 2 4 4" xfId="6418" xr:uid="{00000000-0005-0000-0000-0000BA010000}"/>
    <cellStyle name="40% - Accent4 2 4 4 2" xfId="13547" xr:uid="{00000000-0005-0000-0000-0000BA010000}"/>
    <cellStyle name="40% - Accent4 2 4 5" xfId="7814" xr:uid="{00000000-0005-0000-0000-0000BB010000}"/>
    <cellStyle name="40% - Accent4 2 5" xfId="1112" xr:uid="{00000000-0005-0000-0000-000089030000}"/>
    <cellStyle name="40% - Accent4 2 5 2" xfId="2539" xr:uid="{00000000-0005-0000-0000-00008A030000}"/>
    <cellStyle name="40% - Accent4 2 5 2 2" xfId="5379" xr:uid="{00000000-0005-0000-0000-00008A030000}"/>
    <cellStyle name="40% - Accent4 2 5 2 2 2" xfId="12536" xr:uid="{00000000-0005-0000-0000-0000BC010000}"/>
    <cellStyle name="40% - Accent4 2 5 2 3" xfId="9697" xr:uid="{00000000-0005-0000-0000-0000BC010000}"/>
    <cellStyle name="40% - Accent4 2 5 3" xfId="3960" xr:uid="{00000000-0005-0000-0000-000089030000}"/>
    <cellStyle name="40% - Accent4 2 5 3 2" xfId="11117" xr:uid="{00000000-0005-0000-0000-0000BC010000}"/>
    <cellStyle name="40% - Accent4 2 5 4" xfId="6881" xr:uid="{00000000-0005-0000-0000-0000BB010000}"/>
    <cellStyle name="40% - Accent4 2 5 4 2" xfId="14010" xr:uid="{00000000-0005-0000-0000-0000BB010000}"/>
    <cellStyle name="40% - Accent4 2 5 5" xfId="8278" xr:uid="{00000000-0005-0000-0000-0000BC010000}"/>
    <cellStyle name="40% - Accent4 2 6" xfId="1608" xr:uid="{00000000-0005-0000-0000-00008B030000}"/>
    <cellStyle name="40% - Accent4 2 6 2" xfId="4448" xr:uid="{00000000-0005-0000-0000-00008B030000}"/>
    <cellStyle name="40% - Accent4 2 6 2 2" xfId="11605" xr:uid="{00000000-0005-0000-0000-0000B1010000}"/>
    <cellStyle name="40% - Accent4 2 6 3" xfId="8766" xr:uid="{00000000-0005-0000-0000-0000B1010000}"/>
    <cellStyle name="40% - Accent4 2 7" xfId="3030" xr:uid="{00000000-0005-0000-0000-000074030000}"/>
    <cellStyle name="40% - Accent4 2 7 2" xfId="10187" xr:uid="{00000000-0005-0000-0000-0000B1010000}"/>
    <cellStyle name="40% - Accent4 2 8" xfId="5902" xr:uid="{00000000-0005-0000-0000-000090000000}"/>
    <cellStyle name="40% - Accent4 2 8 2" xfId="13071" xr:uid="{00000000-0005-0000-0000-000090000000}"/>
    <cellStyle name="40% - Accent4 2 9" xfId="7347" xr:uid="{00000000-0005-0000-0000-0000B1010000}"/>
    <cellStyle name="40% - Accent4 3" xfId="114" xr:uid="{00000000-0005-0000-0000-00008C030000}"/>
    <cellStyle name="40% - Accent4 3 2" xfId="202" xr:uid="{00000000-0005-0000-0000-00008D030000}"/>
    <cellStyle name="40% - Accent4 3 2 2" xfId="510" xr:uid="{00000000-0005-0000-0000-00008E030000}"/>
    <cellStyle name="40% - Accent4 3 2 2 2" xfId="976" xr:uid="{00000000-0005-0000-0000-00008F030000}"/>
    <cellStyle name="40% - Accent4 3 2 2 2 2" xfId="2403" xr:uid="{00000000-0005-0000-0000-000090030000}"/>
    <cellStyle name="40% - Accent4 3 2 2 2 2 2" xfId="5243" xr:uid="{00000000-0005-0000-0000-000090030000}"/>
    <cellStyle name="40% - Accent4 3 2 2 2 2 2 2" xfId="12400" xr:uid="{00000000-0005-0000-0000-0000C0010000}"/>
    <cellStyle name="40% - Accent4 3 2 2 2 2 3" xfId="9561" xr:uid="{00000000-0005-0000-0000-0000C0010000}"/>
    <cellStyle name="40% - Accent4 3 2 2 2 3" xfId="3824" xr:uid="{00000000-0005-0000-0000-00008F030000}"/>
    <cellStyle name="40% - Accent4 3 2 2 2 3 2" xfId="10981" xr:uid="{00000000-0005-0000-0000-0000C0010000}"/>
    <cellStyle name="40% - Accent4 3 2 2 2 4" xfId="6746" xr:uid="{00000000-0005-0000-0000-0000BF010000}"/>
    <cellStyle name="40% - Accent4 3 2 2 2 4 2" xfId="13875" xr:uid="{00000000-0005-0000-0000-0000BF010000}"/>
    <cellStyle name="40% - Accent4 3 2 2 2 5" xfId="8142" xr:uid="{00000000-0005-0000-0000-0000C0010000}"/>
    <cellStyle name="40% - Accent4 3 2 2 3" xfId="1440" xr:uid="{00000000-0005-0000-0000-000091030000}"/>
    <cellStyle name="40% - Accent4 3 2 2 3 2" xfId="2867" xr:uid="{00000000-0005-0000-0000-000092030000}"/>
    <cellStyle name="40% - Accent4 3 2 2 3 2 2" xfId="5707" xr:uid="{00000000-0005-0000-0000-000092030000}"/>
    <cellStyle name="40% - Accent4 3 2 2 3 2 2 2" xfId="12864" xr:uid="{00000000-0005-0000-0000-0000C1010000}"/>
    <cellStyle name="40% - Accent4 3 2 2 3 2 3" xfId="10025" xr:uid="{00000000-0005-0000-0000-0000C1010000}"/>
    <cellStyle name="40% - Accent4 3 2 2 3 3" xfId="4288" xr:uid="{00000000-0005-0000-0000-000091030000}"/>
    <cellStyle name="40% - Accent4 3 2 2 3 3 2" xfId="11445" xr:uid="{00000000-0005-0000-0000-0000C1010000}"/>
    <cellStyle name="40% - Accent4 3 2 2 3 4" xfId="7209" xr:uid="{00000000-0005-0000-0000-0000C0010000}"/>
    <cellStyle name="40% - Accent4 3 2 2 3 4 2" xfId="14338" xr:uid="{00000000-0005-0000-0000-0000C0010000}"/>
    <cellStyle name="40% - Accent4 3 2 2 3 5" xfId="8606" xr:uid="{00000000-0005-0000-0000-0000C1010000}"/>
    <cellStyle name="40% - Accent4 3 2 2 4" xfId="1937" xr:uid="{00000000-0005-0000-0000-000093030000}"/>
    <cellStyle name="40% - Accent4 3 2 2 4 2" xfId="4777" xr:uid="{00000000-0005-0000-0000-000093030000}"/>
    <cellStyle name="40% - Accent4 3 2 2 4 2 2" xfId="11934" xr:uid="{00000000-0005-0000-0000-0000BF010000}"/>
    <cellStyle name="40% - Accent4 3 2 2 4 3" xfId="9095" xr:uid="{00000000-0005-0000-0000-0000BF010000}"/>
    <cellStyle name="40% - Accent4 3 2 2 5" xfId="3358" xr:uid="{00000000-0005-0000-0000-00008E030000}"/>
    <cellStyle name="40% - Accent4 3 2 2 5 2" xfId="10515" xr:uid="{00000000-0005-0000-0000-0000BF010000}"/>
    <cellStyle name="40% - Accent4 3 2 2 6" xfId="6230" xr:uid="{00000000-0005-0000-0000-000096000000}"/>
    <cellStyle name="40% - Accent4 3 2 2 6 2" xfId="13399" xr:uid="{00000000-0005-0000-0000-000096000000}"/>
    <cellStyle name="40% - Accent4 3 2 2 7" xfId="7676" xr:uid="{00000000-0005-0000-0000-0000BF010000}"/>
    <cellStyle name="40% - Accent4 3 2 3" xfId="743" xr:uid="{00000000-0005-0000-0000-000094030000}"/>
    <cellStyle name="40% - Accent4 3 2 3 2" xfId="2170" xr:uid="{00000000-0005-0000-0000-000095030000}"/>
    <cellStyle name="40% - Accent4 3 2 3 2 2" xfId="5010" xr:uid="{00000000-0005-0000-0000-000095030000}"/>
    <cellStyle name="40% - Accent4 3 2 3 2 2 2" xfId="12167" xr:uid="{00000000-0005-0000-0000-0000C2010000}"/>
    <cellStyle name="40% - Accent4 3 2 3 2 3" xfId="9328" xr:uid="{00000000-0005-0000-0000-0000C2010000}"/>
    <cellStyle name="40% - Accent4 3 2 3 3" xfId="3591" xr:uid="{00000000-0005-0000-0000-000094030000}"/>
    <cellStyle name="40% - Accent4 3 2 3 3 2" xfId="10748" xr:uid="{00000000-0005-0000-0000-0000C2010000}"/>
    <cellStyle name="40% - Accent4 3 2 3 4" xfId="6513" xr:uid="{00000000-0005-0000-0000-0000C1010000}"/>
    <cellStyle name="40% - Accent4 3 2 3 4 2" xfId="13642" xr:uid="{00000000-0005-0000-0000-0000C1010000}"/>
    <cellStyle name="40% - Accent4 3 2 3 5" xfId="7909" xr:uid="{00000000-0005-0000-0000-0000C2010000}"/>
    <cellStyle name="40% - Accent4 3 2 4" xfId="1207" xr:uid="{00000000-0005-0000-0000-000096030000}"/>
    <cellStyle name="40% - Accent4 3 2 4 2" xfId="2634" xr:uid="{00000000-0005-0000-0000-000097030000}"/>
    <cellStyle name="40% - Accent4 3 2 4 2 2" xfId="5474" xr:uid="{00000000-0005-0000-0000-000097030000}"/>
    <cellStyle name="40% - Accent4 3 2 4 2 2 2" xfId="12631" xr:uid="{00000000-0005-0000-0000-0000C3010000}"/>
    <cellStyle name="40% - Accent4 3 2 4 2 3" xfId="9792" xr:uid="{00000000-0005-0000-0000-0000C3010000}"/>
    <cellStyle name="40% - Accent4 3 2 4 3" xfId="4055" xr:uid="{00000000-0005-0000-0000-000096030000}"/>
    <cellStyle name="40% - Accent4 3 2 4 3 2" xfId="11212" xr:uid="{00000000-0005-0000-0000-0000C3010000}"/>
    <cellStyle name="40% - Accent4 3 2 4 4" xfId="6976" xr:uid="{00000000-0005-0000-0000-0000C2010000}"/>
    <cellStyle name="40% - Accent4 3 2 4 4 2" xfId="14105" xr:uid="{00000000-0005-0000-0000-0000C2010000}"/>
    <cellStyle name="40% - Accent4 3 2 4 5" xfId="8373" xr:uid="{00000000-0005-0000-0000-0000C3010000}"/>
    <cellStyle name="40% - Accent4 3 2 5" xfId="1704" xr:uid="{00000000-0005-0000-0000-000098030000}"/>
    <cellStyle name="40% - Accent4 3 2 5 2" xfId="4544" xr:uid="{00000000-0005-0000-0000-000098030000}"/>
    <cellStyle name="40% - Accent4 3 2 5 2 2" xfId="11701" xr:uid="{00000000-0005-0000-0000-0000BE010000}"/>
    <cellStyle name="40% - Accent4 3 2 5 3" xfId="8862" xr:uid="{00000000-0005-0000-0000-0000BE010000}"/>
    <cellStyle name="40% - Accent4 3 2 6" xfId="3125" xr:uid="{00000000-0005-0000-0000-00008D030000}"/>
    <cellStyle name="40% - Accent4 3 2 6 2" xfId="10282" xr:uid="{00000000-0005-0000-0000-0000BE010000}"/>
    <cellStyle name="40% - Accent4 3 2 7" xfId="5997" xr:uid="{00000000-0005-0000-0000-000095000000}"/>
    <cellStyle name="40% - Accent4 3 2 7 2" xfId="13166" xr:uid="{00000000-0005-0000-0000-000095000000}"/>
    <cellStyle name="40% - Accent4 3 2 8" xfId="7442" xr:uid="{00000000-0005-0000-0000-0000BE010000}"/>
    <cellStyle name="40% - Accent4 3 3" xfId="450" xr:uid="{00000000-0005-0000-0000-000099030000}"/>
    <cellStyle name="40% - Accent4 3 3 2" xfId="916" xr:uid="{00000000-0005-0000-0000-00009A030000}"/>
    <cellStyle name="40% - Accent4 3 3 2 2" xfId="2343" xr:uid="{00000000-0005-0000-0000-00009B030000}"/>
    <cellStyle name="40% - Accent4 3 3 2 2 2" xfId="5183" xr:uid="{00000000-0005-0000-0000-00009B030000}"/>
    <cellStyle name="40% - Accent4 3 3 2 2 2 2" xfId="12340" xr:uid="{00000000-0005-0000-0000-0000C5010000}"/>
    <cellStyle name="40% - Accent4 3 3 2 2 3" xfId="9501" xr:uid="{00000000-0005-0000-0000-0000C5010000}"/>
    <cellStyle name="40% - Accent4 3 3 2 3" xfId="3764" xr:uid="{00000000-0005-0000-0000-00009A030000}"/>
    <cellStyle name="40% - Accent4 3 3 2 3 2" xfId="10921" xr:uid="{00000000-0005-0000-0000-0000C5010000}"/>
    <cellStyle name="40% - Accent4 3 3 2 4" xfId="6686" xr:uid="{00000000-0005-0000-0000-0000C4010000}"/>
    <cellStyle name="40% - Accent4 3 3 2 4 2" xfId="13815" xr:uid="{00000000-0005-0000-0000-0000C4010000}"/>
    <cellStyle name="40% - Accent4 3 3 2 5" xfId="8082" xr:uid="{00000000-0005-0000-0000-0000C5010000}"/>
    <cellStyle name="40% - Accent4 3 3 3" xfId="1380" xr:uid="{00000000-0005-0000-0000-00009C030000}"/>
    <cellStyle name="40% - Accent4 3 3 3 2" xfId="2807" xr:uid="{00000000-0005-0000-0000-00009D030000}"/>
    <cellStyle name="40% - Accent4 3 3 3 2 2" xfId="5647" xr:uid="{00000000-0005-0000-0000-00009D030000}"/>
    <cellStyle name="40% - Accent4 3 3 3 2 2 2" xfId="12804" xr:uid="{00000000-0005-0000-0000-0000C6010000}"/>
    <cellStyle name="40% - Accent4 3 3 3 2 3" xfId="9965" xr:uid="{00000000-0005-0000-0000-0000C6010000}"/>
    <cellStyle name="40% - Accent4 3 3 3 3" xfId="4228" xr:uid="{00000000-0005-0000-0000-00009C030000}"/>
    <cellStyle name="40% - Accent4 3 3 3 3 2" xfId="11385" xr:uid="{00000000-0005-0000-0000-0000C6010000}"/>
    <cellStyle name="40% - Accent4 3 3 3 4" xfId="7149" xr:uid="{00000000-0005-0000-0000-0000C5010000}"/>
    <cellStyle name="40% - Accent4 3 3 3 4 2" xfId="14278" xr:uid="{00000000-0005-0000-0000-0000C5010000}"/>
    <cellStyle name="40% - Accent4 3 3 3 5" xfId="8546" xr:uid="{00000000-0005-0000-0000-0000C6010000}"/>
    <cellStyle name="40% - Accent4 3 3 4" xfId="1877" xr:uid="{00000000-0005-0000-0000-00009E030000}"/>
    <cellStyle name="40% - Accent4 3 3 4 2" xfId="4717" xr:uid="{00000000-0005-0000-0000-00009E030000}"/>
    <cellStyle name="40% - Accent4 3 3 4 2 2" xfId="11874" xr:uid="{00000000-0005-0000-0000-0000C4010000}"/>
    <cellStyle name="40% - Accent4 3 3 4 3" xfId="9035" xr:uid="{00000000-0005-0000-0000-0000C4010000}"/>
    <cellStyle name="40% - Accent4 3 3 5" xfId="3298" xr:uid="{00000000-0005-0000-0000-000099030000}"/>
    <cellStyle name="40% - Accent4 3 3 5 2" xfId="10455" xr:uid="{00000000-0005-0000-0000-0000C4010000}"/>
    <cellStyle name="40% - Accent4 3 3 6" xfId="6170" xr:uid="{00000000-0005-0000-0000-000097000000}"/>
    <cellStyle name="40% - Accent4 3 3 6 2" xfId="13339" xr:uid="{00000000-0005-0000-0000-000097000000}"/>
    <cellStyle name="40% - Accent4 3 3 7" xfId="7616" xr:uid="{00000000-0005-0000-0000-0000C4010000}"/>
    <cellStyle name="40% - Accent4 3 4" xfId="683" xr:uid="{00000000-0005-0000-0000-00009F030000}"/>
    <cellStyle name="40% - Accent4 3 4 2" xfId="2110" xr:uid="{00000000-0005-0000-0000-0000A0030000}"/>
    <cellStyle name="40% - Accent4 3 4 2 2" xfId="4950" xr:uid="{00000000-0005-0000-0000-0000A0030000}"/>
    <cellStyle name="40% - Accent4 3 4 2 2 2" xfId="12107" xr:uid="{00000000-0005-0000-0000-0000C7010000}"/>
    <cellStyle name="40% - Accent4 3 4 2 3" xfId="9268" xr:uid="{00000000-0005-0000-0000-0000C7010000}"/>
    <cellStyle name="40% - Accent4 3 4 3" xfId="3531" xr:uid="{00000000-0005-0000-0000-00009F030000}"/>
    <cellStyle name="40% - Accent4 3 4 3 2" xfId="10688" xr:uid="{00000000-0005-0000-0000-0000C7010000}"/>
    <cellStyle name="40% - Accent4 3 4 4" xfId="6453" xr:uid="{00000000-0005-0000-0000-0000C6010000}"/>
    <cellStyle name="40% - Accent4 3 4 4 2" xfId="13582" xr:uid="{00000000-0005-0000-0000-0000C6010000}"/>
    <cellStyle name="40% - Accent4 3 4 5" xfId="7849" xr:uid="{00000000-0005-0000-0000-0000C7010000}"/>
    <cellStyle name="40% - Accent4 3 5" xfId="1147" xr:uid="{00000000-0005-0000-0000-0000A1030000}"/>
    <cellStyle name="40% - Accent4 3 5 2" xfId="2574" xr:uid="{00000000-0005-0000-0000-0000A2030000}"/>
    <cellStyle name="40% - Accent4 3 5 2 2" xfId="5414" xr:uid="{00000000-0005-0000-0000-0000A2030000}"/>
    <cellStyle name="40% - Accent4 3 5 2 2 2" xfId="12571" xr:uid="{00000000-0005-0000-0000-0000C8010000}"/>
    <cellStyle name="40% - Accent4 3 5 2 3" xfId="9732" xr:uid="{00000000-0005-0000-0000-0000C8010000}"/>
    <cellStyle name="40% - Accent4 3 5 3" xfId="3995" xr:uid="{00000000-0005-0000-0000-0000A1030000}"/>
    <cellStyle name="40% - Accent4 3 5 3 2" xfId="11152" xr:uid="{00000000-0005-0000-0000-0000C8010000}"/>
    <cellStyle name="40% - Accent4 3 5 4" xfId="6916" xr:uid="{00000000-0005-0000-0000-0000C7010000}"/>
    <cellStyle name="40% - Accent4 3 5 4 2" xfId="14045" xr:uid="{00000000-0005-0000-0000-0000C7010000}"/>
    <cellStyle name="40% - Accent4 3 5 5" xfId="8313" xr:uid="{00000000-0005-0000-0000-0000C8010000}"/>
    <cellStyle name="40% - Accent4 3 6" xfId="1644" xr:uid="{00000000-0005-0000-0000-0000A3030000}"/>
    <cellStyle name="40% - Accent4 3 6 2" xfId="4484" xr:uid="{00000000-0005-0000-0000-0000A3030000}"/>
    <cellStyle name="40% - Accent4 3 6 2 2" xfId="11641" xr:uid="{00000000-0005-0000-0000-0000BD010000}"/>
    <cellStyle name="40% - Accent4 3 6 3" xfId="8802" xr:uid="{00000000-0005-0000-0000-0000BD010000}"/>
    <cellStyle name="40% - Accent4 3 7" xfId="3065" xr:uid="{00000000-0005-0000-0000-00008C030000}"/>
    <cellStyle name="40% - Accent4 3 7 2" xfId="10222" xr:uid="{00000000-0005-0000-0000-0000BD010000}"/>
    <cellStyle name="40% - Accent4 3 8" xfId="5937" xr:uid="{00000000-0005-0000-0000-000094000000}"/>
    <cellStyle name="40% - Accent4 3 8 2" xfId="13106" xr:uid="{00000000-0005-0000-0000-000094000000}"/>
    <cellStyle name="40% - Accent4 3 9" xfId="7382" xr:uid="{00000000-0005-0000-0000-0000BD010000}"/>
    <cellStyle name="40% - Accent4 4" xfId="175" xr:uid="{00000000-0005-0000-0000-0000A4030000}"/>
    <cellStyle name="40% - Accent4 4 2" xfId="200" xr:uid="{00000000-0005-0000-0000-0000A5030000}"/>
    <cellStyle name="40% - Accent4 4 2 2" xfId="508" xr:uid="{00000000-0005-0000-0000-0000A6030000}"/>
    <cellStyle name="40% - Accent4 4 2 2 2" xfId="974" xr:uid="{00000000-0005-0000-0000-0000A7030000}"/>
    <cellStyle name="40% - Accent4 4 2 2 2 2" xfId="2401" xr:uid="{00000000-0005-0000-0000-0000A8030000}"/>
    <cellStyle name="40% - Accent4 4 2 2 2 2 2" xfId="5241" xr:uid="{00000000-0005-0000-0000-0000A8030000}"/>
    <cellStyle name="40% - Accent4 4 2 2 2 2 2 2" xfId="12398" xr:uid="{00000000-0005-0000-0000-0000CC010000}"/>
    <cellStyle name="40% - Accent4 4 2 2 2 2 3" xfId="9559" xr:uid="{00000000-0005-0000-0000-0000CC010000}"/>
    <cellStyle name="40% - Accent4 4 2 2 2 3" xfId="3822" xr:uid="{00000000-0005-0000-0000-0000A7030000}"/>
    <cellStyle name="40% - Accent4 4 2 2 2 3 2" xfId="10979" xr:uid="{00000000-0005-0000-0000-0000CC010000}"/>
    <cellStyle name="40% - Accent4 4 2 2 2 4" xfId="6744" xr:uid="{00000000-0005-0000-0000-0000CB010000}"/>
    <cellStyle name="40% - Accent4 4 2 2 2 4 2" xfId="13873" xr:uid="{00000000-0005-0000-0000-0000CB010000}"/>
    <cellStyle name="40% - Accent4 4 2 2 2 5" xfId="8140" xr:uid="{00000000-0005-0000-0000-0000CC010000}"/>
    <cellStyle name="40% - Accent4 4 2 2 3" xfId="1438" xr:uid="{00000000-0005-0000-0000-0000A9030000}"/>
    <cellStyle name="40% - Accent4 4 2 2 3 2" xfId="2865" xr:uid="{00000000-0005-0000-0000-0000AA030000}"/>
    <cellStyle name="40% - Accent4 4 2 2 3 2 2" xfId="5705" xr:uid="{00000000-0005-0000-0000-0000AA030000}"/>
    <cellStyle name="40% - Accent4 4 2 2 3 2 2 2" xfId="12862" xr:uid="{00000000-0005-0000-0000-0000CD010000}"/>
    <cellStyle name="40% - Accent4 4 2 2 3 2 3" xfId="10023" xr:uid="{00000000-0005-0000-0000-0000CD010000}"/>
    <cellStyle name="40% - Accent4 4 2 2 3 3" xfId="4286" xr:uid="{00000000-0005-0000-0000-0000A9030000}"/>
    <cellStyle name="40% - Accent4 4 2 2 3 3 2" xfId="11443" xr:uid="{00000000-0005-0000-0000-0000CD010000}"/>
    <cellStyle name="40% - Accent4 4 2 2 3 4" xfId="7207" xr:uid="{00000000-0005-0000-0000-0000CC010000}"/>
    <cellStyle name="40% - Accent4 4 2 2 3 4 2" xfId="14336" xr:uid="{00000000-0005-0000-0000-0000CC010000}"/>
    <cellStyle name="40% - Accent4 4 2 2 3 5" xfId="8604" xr:uid="{00000000-0005-0000-0000-0000CD010000}"/>
    <cellStyle name="40% - Accent4 4 2 2 4" xfId="1935" xr:uid="{00000000-0005-0000-0000-0000AB030000}"/>
    <cellStyle name="40% - Accent4 4 2 2 4 2" xfId="4775" xr:uid="{00000000-0005-0000-0000-0000AB030000}"/>
    <cellStyle name="40% - Accent4 4 2 2 4 2 2" xfId="11932" xr:uid="{00000000-0005-0000-0000-0000CB010000}"/>
    <cellStyle name="40% - Accent4 4 2 2 4 3" xfId="9093" xr:uid="{00000000-0005-0000-0000-0000CB010000}"/>
    <cellStyle name="40% - Accent4 4 2 2 5" xfId="3356" xr:uid="{00000000-0005-0000-0000-0000A6030000}"/>
    <cellStyle name="40% - Accent4 4 2 2 5 2" xfId="10513" xr:uid="{00000000-0005-0000-0000-0000CB010000}"/>
    <cellStyle name="40% - Accent4 4 2 2 6" xfId="6228" xr:uid="{00000000-0005-0000-0000-00009A000000}"/>
    <cellStyle name="40% - Accent4 4 2 2 6 2" xfId="13397" xr:uid="{00000000-0005-0000-0000-00009A000000}"/>
    <cellStyle name="40% - Accent4 4 2 2 7" xfId="7674" xr:uid="{00000000-0005-0000-0000-0000CB010000}"/>
    <cellStyle name="40% - Accent4 4 2 3" xfId="741" xr:uid="{00000000-0005-0000-0000-0000AC030000}"/>
    <cellStyle name="40% - Accent4 4 2 3 2" xfId="2168" xr:uid="{00000000-0005-0000-0000-0000AD030000}"/>
    <cellStyle name="40% - Accent4 4 2 3 2 2" xfId="5008" xr:uid="{00000000-0005-0000-0000-0000AD030000}"/>
    <cellStyle name="40% - Accent4 4 2 3 2 2 2" xfId="12165" xr:uid="{00000000-0005-0000-0000-0000CE010000}"/>
    <cellStyle name="40% - Accent4 4 2 3 2 3" xfId="9326" xr:uid="{00000000-0005-0000-0000-0000CE010000}"/>
    <cellStyle name="40% - Accent4 4 2 3 3" xfId="3589" xr:uid="{00000000-0005-0000-0000-0000AC030000}"/>
    <cellStyle name="40% - Accent4 4 2 3 3 2" xfId="10746" xr:uid="{00000000-0005-0000-0000-0000CE010000}"/>
    <cellStyle name="40% - Accent4 4 2 3 4" xfId="6511" xr:uid="{00000000-0005-0000-0000-0000CD010000}"/>
    <cellStyle name="40% - Accent4 4 2 3 4 2" xfId="13640" xr:uid="{00000000-0005-0000-0000-0000CD010000}"/>
    <cellStyle name="40% - Accent4 4 2 3 5" xfId="7907" xr:uid="{00000000-0005-0000-0000-0000CE010000}"/>
    <cellStyle name="40% - Accent4 4 2 4" xfId="1205" xr:uid="{00000000-0005-0000-0000-0000AE030000}"/>
    <cellStyle name="40% - Accent4 4 2 4 2" xfId="2632" xr:uid="{00000000-0005-0000-0000-0000AF030000}"/>
    <cellStyle name="40% - Accent4 4 2 4 2 2" xfId="5472" xr:uid="{00000000-0005-0000-0000-0000AF030000}"/>
    <cellStyle name="40% - Accent4 4 2 4 2 2 2" xfId="12629" xr:uid="{00000000-0005-0000-0000-0000CF010000}"/>
    <cellStyle name="40% - Accent4 4 2 4 2 3" xfId="9790" xr:uid="{00000000-0005-0000-0000-0000CF010000}"/>
    <cellStyle name="40% - Accent4 4 2 4 3" xfId="4053" xr:uid="{00000000-0005-0000-0000-0000AE030000}"/>
    <cellStyle name="40% - Accent4 4 2 4 3 2" xfId="11210" xr:uid="{00000000-0005-0000-0000-0000CF010000}"/>
    <cellStyle name="40% - Accent4 4 2 4 4" xfId="6974" xr:uid="{00000000-0005-0000-0000-0000CE010000}"/>
    <cellStyle name="40% - Accent4 4 2 4 4 2" xfId="14103" xr:uid="{00000000-0005-0000-0000-0000CE010000}"/>
    <cellStyle name="40% - Accent4 4 2 4 5" xfId="8371" xr:uid="{00000000-0005-0000-0000-0000CF010000}"/>
    <cellStyle name="40% - Accent4 4 2 5" xfId="1702" xr:uid="{00000000-0005-0000-0000-0000B0030000}"/>
    <cellStyle name="40% - Accent4 4 2 5 2" xfId="4542" xr:uid="{00000000-0005-0000-0000-0000B0030000}"/>
    <cellStyle name="40% - Accent4 4 2 5 2 2" xfId="11699" xr:uid="{00000000-0005-0000-0000-0000CA010000}"/>
    <cellStyle name="40% - Accent4 4 2 5 3" xfId="8860" xr:uid="{00000000-0005-0000-0000-0000CA010000}"/>
    <cellStyle name="40% - Accent4 4 2 6" xfId="3123" xr:uid="{00000000-0005-0000-0000-0000A5030000}"/>
    <cellStyle name="40% - Accent4 4 2 6 2" xfId="10280" xr:uid="{00000000-0005-0000-0000-0000CA010000}"/>
    <cellStyle name="40% - Accent4 4 2 7" xfId="5995" xr:uid="{00000000-0005-0000-0000-000099000000}"/>
    <cellStyle name="40% - Accent4 4 2 7 2" xfId="13164" xr:uid="{00000000-0005-0000-0000-000099000000}"/>
    <cellStyle name="40% - Accent4 4 2 8" xfId="7440" xr:uid="{00000000-0005-0000-0000-0000CA010000}"/>
    <cellStyle name="40% - Accent4 4 3" xfId="488" xr:uid="{00000000-0005-0000-0000-0000B1030000}"/>
    <cellStyle name="40% - Accent4 4 3 2" xfId="954" xr:uid="{00000000-0005-0000-0000-0000B2030000}"/>
    <cellStyle name="40% - Accent4 4 3 2 2" xfId="2381" xr:uid="{00000000-0005-0000-0000-0000B3030000}"/>
    <cellStyle name="40% - Accent4 4 3 2 2 2" xfId="5221" xr:uid="{00000000-0005-0000-0000-0000B3030000}"/>
    <cellStyle name="40% - Accent4 4 3 2 2 2 2" xfId="12378" xr:uid="{00000000-0005-0000-0000-0000D1010000}"/>
    <cellStyle name="40% - Accent4 4 3 2 2 3" xfId="9539" xr:uid="{00000000-0005-0000-0000-0000D1010000}"/>
    <cellStyle name="40% - Accent4 4 3 2 3" xfId="3802" xr:uid="{00000000-0005-0000-0000-0000B2030000}"/>
    <cellStyle name="40% - Accent4 4 3 2 3 2" xfId="10959" xr:uid="{00000000-0005-0000-0000-0000D1010000}"/>
    <cellStyle name="40% - Accent4 4 3 2 4" xfId="6724" xr:uid="{00000000-0005-0000-0000-0000D0010000}"/>
    <cellStyle name="40% - Accent4 4 3 2 4 2" xfId="13853" xr:uid="{00000000-0005-0000-0000-0000D0010000}"/>
    <cellStyle name="40% - Accent4 4 3 2 5" xfId="8120" xr:uid="{00000000-0005-0000-0000-0000D1010000}"/>
    <cellStyle name="40% - Accent4 4 3 3" xfId="1418" xr:uid="{00000000-0005-0000-0000-0000B4030000}"/>
    <cellStyle name="40% - Accent4 4 3 3 2" xfId="2845" xr:uid="{00000000-0005-0000-0000-0000B5030000}"/>
    <cellStyle name="40% - Accent4 4 3 3 2 2" xfId="5685" xr:uid="{00000000-0005-0000-0000-0000B5030000}"/>
    <cellStyle name="40% - Accent4 4 3 3 2 2 2" xfId="12842" xr:uid="{00000000-0005-0000-0000-0000D2010000}"/>
    <cellStyle name="40% - Accent4 4 3 3 2 3" xfId="10003" xr:uid="{00000000-0005-0000-0000-0000D2010000}"/>
    <cellStyle name="40% - Accent4 4 3 3 3" xfId="4266" xr:uid="{00000000-0005-0000-0000-0000B4030000}"/>
    <cellStyle name="40% - Accent4 4 3 3 3 2" xfId="11423" xr:uid="{00000000-0005-0000-0000-0000D2010000}"/>
    <cellStyle name="40% - Accent4 4 3 3 4" xfId="7187" xr:uid="{00000000-0005-0000-0000-0000D1010000}"/>
    <cellStyle name="40% - Accent4 4 3 3 4 2" xfId="14316" xr:uid="{00000000-0005-0000-0000-0000D1010000}"/>
    <cellStyle name="40% - Accent4 4 3 3 5" xfId="8584" xr:uid="{00000000-0005-0000-0000-0000D2010000}"/>
    <cellStyle name="40% - Accent4 4 3 4" xfId="1915" xr:uid="{00000000-0005-0000-0000-0000B6030000}"/>
    <cellStyle name="40% - Accent4 4 3 4 2" xfId="4755" xr:uid="{00000000-0005-0000-0000-0000B6030000}"/>
    <cellStyle name="40% - Accent4 4 3 4 2 2" xfId="11912" xr:uid="{00000000-0005-0000-0000-0000D0010000}"/>
    <cellStyle name="40% - Accent4 4 3 4 3" xfId="9073" xr:uid="{00000000-0005-0000-0000-0000D0010000}"/>
    <cellStyle name="40% - Accent4 4 3 5" xfId="3336" xr:uid="{00000000-0005-0000-0000-0000B1030000}"/>
    <cellStyle name="40% - Accent4 4 3 5 2" xfId="10493" xr:uid="{00000000-0005-0000-0000-0000D0010000}"/>
    <cellStyle name="40% - Accent4 4 3 6" xfId="6208" xr:uid="{00000000-0005-0000-0000-00009B000000}"/>
    <cellStyle name="40% - Accent4 4 3 6 2" xfId="13377" xr:uid="{00000000-0005-0000-0000-00009B000000}"/>
    <cellStyle name="40% - Accent4 4 3 7" xfId="7654" xr:uid="{00000000-0005-0000-0000-0000D0010000}"/>
    <cellStyle name="40% - Accent4 4 4" xfId="721" xr:uid="{00000000-0005-0000-0000-0000B7030000}"/>
    <cellStyle name="40% - Accent4 4 4 2" xfId="2148" xr:uid="{00000000-0005-0000-0000-0000B8030000}"/>
    <cellStyle name="40% - Accent4 4 4 2 2" xfId="4988" xr:uid="{00000000-0005-0000-0000-0000B8030000}"/>
    <cellStyle name="40% - Accent4 4 4 2 2 2" xfId="12145" xr:uid="{00000000-0005-0000-0000-0000D3010000}"/>
    <cellStyle name="40% - Accent4 4 4 2 3" xfId="9306" xr:uid="{00000000-0005-0000-0000-0000D3010000}"/>
    <cellStyle name="40% - Accent4 4 4 3" xfId="3569" xr:uid="{00000000-0005-0000-0000-0000B7030000}"/>
    <cellStyle name="40% - Accent4 4 4 3 2" xfId="10726" xr:uid="{00000000-0005-0000-0000-0000D3010000}"/>
    <cellStyle name="40% - Accent4 4 4 4" xfId="6491" xr:uid="{00000000-0005-0000-0000-0000D2010000}"/>
    <cellStyle name="40% - Accent4 4 4 4 2" xfId="13620" xr:uid="{00000000-0005-0000-0000-0000D2010000}"/>
    <cellStyle name="40% - Accent4 4 4 5" xfId="7887" xr:uid="{00000000-0005-0000-0000-0000D3010000}"/>
    <cellStyle name="40% - Accent4 4 5" xfId="1185" xr:uid="{00000000-0005-0000-0000-0000B9030000}"/>
    <cellStyle name="40% - Accent4 4 5 2" xfId="2612" xr:uid="{00000000-0005-0000-0000-0000BA030000}"/>
    <cellStyle name="40% - Accent4 4 5 2 2" xfId="5452" xr:uid="{00000000-0005-0000-0000-0000BA030000}"/>
    <cellStyle name="40% - Accent4 4 5 2 2 2" xfId="12609" xr:uid="{00000000-0005-0000-0000-0000D4010000}"/>
    <cellStyle name="40% - Accent4 4 5 2 3" xfId="9770" xr:uid="{00000000-0005-0000-0000-0000D4010000}"/>
    <cellStyle name="40% - Accent4 4 5 3" xfId="4033" xr:uid="{00000000-0005-0000-0000-0000B9030000}"/>
    <cellStyle name="40% - Accent4 4 5 3 2" xfId="11190" xr:uid="{00000000-0005-0000-0000-0000D4010000}"/>
    <cellStyle name="40% - Accent4 4 5 4" xfId="6954" xr:uid="{00000000-0005-0000-0000-0000D3010000}"/>
    <cellStyle name="40% - Accent4 4 5 4 2" xfId="14083" xr:uid="{00000000-0005-0000-0000-0000D3010000}"/>
    <cellStyle name="40% - Accent4 4 5 5" xfId="8351" xr:uid="{00000000-0005-0000-0000-0000D4010000}"/>
    <cellStyle name="40% - Accent4 4 6" xfId="1682" xr:uid="{00000000-0005-0000-0000-0000BB030000}"/>
    <cellStyle name="40% - Accent4 4 6 2" xfId="4522" xr:uid="{00000000-0005-0000-0000-0000BB030000}"/>
    <cellStyle name="40% - Accent4 4 6 2 2" xfId="11679" xr:uid="{00000000-0005-0000-0000-0000C9010000}"/>
    <cellStyle name="40% - Accent4 4 6 3" xfId="8840" xr:uid="{00000000-0005-0000-0000-0000C9010000}"/>
    <cellStyle name="40% - Accent4 4 7" xfId="3103" xr:uid="{00000000-0005-0000-0000-0000A4030000}"/>
    <cellStyle name="40% - Accent4 4 7 2" xfId="10260" xr:uid="{00000000-0005-0000-0000-0000C9010000}"/>
    <cellStyle name="40% - Accent4 4 8" xfId="5975" xr:uid="{00000000-0005-0000-0000-000098000000}"/>
    <cellStyle name="40% - Accent4 4 8 2" xfId="13144" xr:uid="{00000000-0005-0000-0000-000098000000}"/>
    <cellStyle name="40% - Accent4 4 9" xfId="7420" xr:uid="{00000000-0005-0000-0000-0000C9010000}"/>
    <cellStyle name="40% - Accent4 5" xfId="193" xr:uid="{00000000-0005-0000-0000-0000BC030000}"/>
    <cellStyle name="40% - Accent4 5 2" xfId="501" xr:uid="{00000000-0005-0000-0000-0000BD030000}"/>
    <cellStyle name="40% - Accent4 5 2 2" xfId="967" xr:uid="{00000000-0005-0000-0000-0000BE030000}"/>
    <cellStyle name="40% - Accent4 5 2 2 2" xfId="2394" xr:uid="{00000000-0005-0000-0000-0000BF030000}"/>
    <cellStyle name="40% - Accent4 5 2 2 2 2" xfId="5234" xr:uid="{00000000-0005-0000-0000-0000BF030000}"/>
    <cellStyle name="40% - Accent4 5 2 2 2 2 2" xfId="12391" xr:uid="{00000000-0005-0000-0000-0000D7010000}"/>
    <cellStyle name="40% - Accent4 5 2 2 2 3" xfId="9552" xr:uid="{00000000-0005-0000-0000-0000D7010000}"/>
    <cellStyle name="40% - Accent4 5 2 2 3" xfId="3815" xr:uid="{00000000-0005-0000-0000-0000BE030000}"/>
    <cellStyle name="40% - Accent4 5 2 2 3 2" xfId="10972" xr:uid="{00000000-0005-0000-0000-0000D7010000}"/>
    <cellStyle name="40% - Accent4 5 2 2 4" xfId="6737" xr:uid="{00000000-0005-0000-0000-0000D6010000}"/>
    <cellStyle name="40% - Accent4 5 2 2 4 2" xfId="13866" xr:uid="{00000000-0005-0000-0000-0000D6010000}"/>
    <cellStyle name="40% - Accent4 5 2 2 5" xfId="8133" xr:uid="{00000000-0005-0000-0000-0000D7010000}"/>
    <cellStyle name="40% - Accent4 5 2 3" xfId="1431" xr:uid="{00000000-0005-0000-0000-0000C0030000}"/>
    <cellStyle name="40% - Accent4 5 2 3 2" xfId="2858" xr:uid="{00000000-0005-0000-0000-0000C1030000}"/>
    <cellStyle name="40% - Accent4 5 2 3 2 2" xfId="5698" xr:uid="{00000000-0005-0000-0000-0000C1030000}"/>
    <cellStyle name="40% - Accent4 5 2 3 2 2 2" xfId="12855" xr:uid="{00000000-0005-0000-0000-0000D8010000}"/>
    <cellStyle name="40% - Accent4 5 2 3 2 3" xfId="10016" xr:uid="{00000000-0005-0000-0000-0000D8010000}"/>
    <cellStyle name="40% - Accent4 5 2 3 3" xfId="4279" xr:uid="{00000000-0005-0000-0000-0000C0030000}"/>
    <cellStyle name="40% - Accent4 5 2 3 3 2" xfId="11436" xr:uid="{00000000-0005-0000-0000-0000D8010000}"/>
    <cellStyle name="40% - Accent4 5 2 3 4" xfId="7200" xr:uid="{00000000-0005-0000-0000-0000D7010000}"/>
    <cellStyle name="40% - Accent4 5 2 3 4 2" xfId="14329" xr:uid="{00000000-0005-0000-0000-0000D7010000}"/>
    <cellStyle name="40% - Accent4 5 2 3 5" xfId="8597" xr:uid="{00000000-0005-0000-0000-0000D8010000}"/>
    <cellStyle name="40% - Accent4 5 2 4" xfId="1928" xr:uid="{00000000-0005-0000-0000-0000C2030000}"/>
    <cellStyle name="40% - Accent4 5 2 4 2" xfId="4768" xr:uid="{00000000-0005-0000-0000-0000C2030000}"/>
    <cellStyle name="40% - Accent4 5 2 4 2 2" xfId="11925" xr:uid="{00000000-0005-0000-0000-0000D6010000}"/>
    <cellStyle name="40% - Accent4 5 2 4 3" xfId="9086" xr:uid="{00000000-0005-0000-0000-0000D6010000}"/>
    <cellStyle name="40% - Accent4 5 2 5" xfId="3349" xr:uid="{00000000-0005-0000-0000-0000BD030000}"/>
    <cellStyle name="40% - Accent4 5 2 5 2" xfId="10506" xr:uid="{00000000-0005-0000-0000-0000D6010000}"/>
    <cellStyle name="40% - Accent4 5 2 6" xfId="6221" xr:uid="{00000000-0005-0000-0000-00009D000000}"/>
    <cellStyle name="40% - Accent4 5 2 6 2" xfId="13390" xr:uid="{00000000-0005-0000-0000-00009D000000}"/>
    <cellStyle name="40% - Accent4 5 2 7" xfId="7667" xr:uid="{00000000-0005-0000-0000-0000D6010000}"/>
    <cellStyle name="40% - Accent4 5 3" xfId="734" xr:uid="{00000000-0005-0000-0000-0000C3030000}"/>
    <cellStyle name="40% - Accent4 5 3 2" xfId="2161" xr:uid="{00000000-0005-0000-0000-0000C4030000}"/>
    <cellStyle name="40% - Accent4 5 3 2 2" xfId="5001" xr:uid="{00000000-0005-0000-0000-0000C4030000}"/>
    <cellStyle name="40% - Accent4 5 3 2 2 2" xfId="12158" xr:uid="{00000000-0005-0000-0000-0000D9010000}"/>
    <cellStyle name="40% - Accent4 5 3 2 3" xfId="9319" xr:uid="{00000000-0005-0000-0000-0000D9010000}"/>
    <cellStyle name="40% - Accent4 5 3 3" xfId="3582" xr:uid="{00000000-0005-0000-0000-0000C3030000}"/>
    <cellStyle name="40% - Accent4 5 3 3 2" xfId="10739" xr:uid="{00000000-0005-0000-0000-0000D9010000}"/>
    <cellStyle name="40% - Accent4 5 3 4" xfId="6504" xr:uid="{00000000-0005-0000-0000-0000D8010000}"/>
    <cellStyle name="40% - Accent4 5 3 4 2" xfId="13633" xr:uid="{00000000-0005-0000-0000-0000D8010000}"/>
    <cellStyle name="40% - Accent4 5 3 5" xfId="7900" xr:uid="{00000000-0005-0000-0000-0000D9010000}"/>
    <cellStyle name="40% - Accent4 5 4" xfId="1198" xr:uid="{00000000-0005-0000-0000-0000C5030000}"/>
    <cellStyle name="40% - Accent4 5 4 2" xfId="2625" xr:uid="{00000000-0005-0000-0000-0000C6030000}"/>
    <cellStyle name="40% - Accent4 5 4 2 2" xfId="5465" xr:uid="{00000000-0005-0000-0000-0000C6030000}"/>
    <cellStyle name="40% - Accent4 5 4 2 2 2" xfId="12622" xr:uid="{00000000-0005-0000-0000-0000DA010000}"/>
    <cellStyle name="40% - Accent4 5 4 2 3" xfId="9783" xr:uid="{00000000-0005-0000-0000-0000DA010000}"/>
    <cellStyle name="40% - Accent4 5 4 3" xfId="4046" xr:uid="{00000000-0005-0000-0000-0000C5030000}"/>
    <cellStyle name="40% - Accent4 5 4 3 2" xfId="11203" xr:uid="{00000000-0005-0000-0000-0000DA010000}"/>
    <cellStyle name="40% - Accent4 5 4 4" xfId="6967" xr:uid="{00000000-0005-0000-0000-0000D9010000}"/>
    <cellStyle name="40% - Accent4 5 4 4 2" xfId="14096" xr:uid="{00000000-0005-0000-0000-0000D9010000}"/>
    <cellStyle name="40% - Accent4 5 4 5" xfId="8364" xr:uid="{00000000-0005-0000-0000-0000DA010000}"/>
    <cellStyle name="40% - Accent4 5 5" xfId="1695" xr:uid="{00000000-0005-0000-0000-0000C7030000}"/>
    <cellStyle name="40% - Accent4 5 5 2" xfId="4535" xr:uid="{00000000-0005-0000-0000-0000C7030000}"/>
    <cellStyle name="40% - Accent4 5 5 2 2" xfId="11692" xr:uid="{00000000-0005-0000-0000-0000D5010000}"/>
    <cellStyle name="40% - Accent4 5 5 3" xfId="8853" xr:uid="{00000000-0005-0000-0000-0000D5010000}"/>
    <cellStyle name="40% - Accent4 5 6" xfId="3116" xr:uid="{00000000-0005-0000-0000-0000BC030000}"/>
    <cellStyle name="40% - Accent4 5 6 2" xfId="10273" xr:uid="{00000000-0005-0000-0000-0000D5010000}"/>
    <cellStyle name="40% - Accent4 5 7" xfId="5988" xr:uid="{00000000-0005-0000-0000-00009C000000}"/>
    <cellStyle name="40% - Accent4 5 7 2" xfId="13157" xr:uid="{00000000-0005-0000-0000-00009C000000}"/>
    <cellStyle name="40% - Accent4 5 8" xfId="7433" xr:uid="{00000000-0005-0000-0000-0000D5010000}"/>
    <cellStyle name="40% - Accent4 6" xfId="356" xr:uid="{00000000-0005-0000-0000-0000C8030000}"/>
    <cellStyle name="40% - Accent4 6 2" xfId="852" xr:uid="{00000000-0005-0000-0000-0000C9030000}"/>
    <cellStyle name="40% - Accent4 6 2 2" xfId="2279" xr:uid="{00000000-0005-0000-0000-0000CA030000}"/>
    <cellStyle name="40% - Accent4 6 2 2 2" xfId="5119" xr:uid="{00000000-0005-0000-0000-0000CA030000}"/>
    <cellStyle name="40% - Accent4 6 2 2 2 2" xfId="12276" xr:uid="{00000000-0005-0000-0000-0000DC010000}"/>
    <cellStyle name="40% - Accent4 6 2 2 3" xfId="9437" xr:uid="{00000000-0005-0000-0000-0000DC010000}"/>
    <cellStyle name="40% - Accent4 6 2 3" xfId="3700" xr:uid="{00000000-0005-0000-0000-0000C9030000}"/>
    <cellStyle name="40% - Accent4 6 2 3 2" xfId="10857" xr:uid="{00000000-0005-0000-0000-0000DC010000}"/>
    <cellStyle name="40% - Accent4 6 2 4" xfId="6622" xr:uid="{00000000-0005-0000-0000-0000DB010000}"/>
    <cellStyle name="40% - Accent4 6 2 4 2" xfId="13751" xr:uid="{00000000-0005-0000-0000-0000DB010000}"/>
    <cellStyle name="40% - Accent4 6 2 5" xfId="8018" xr:uid="{00000000-0005-0000-0000-0000DC010000}"/>
    <cellStyle name="40% - Accent4 6 3" xfId="1316" xr:uid="{00000000-0005-0000-0000-0000CB030000}"/>
    <cellStyle name="40% - Accent4 6 3 2" xfId="2743" xr:uid="{00000000-0005-0000-0000-0000CC030000}"/>
    <cellStyle name="40% - Accent4 6 3 2 2" xfId="5583" xr:uid="{00000000-0005-0000-0000-0000CC030000}"/>
    <cellStyle name="40% - Accent4 6 3 2 2 2" xfId="12740" xr:uid="{00000000-0005-0000-0000-0000DD010000}"/>
    <cellStyle name="40% - Accent4 6 3 2 3" xfId="9901" xr:uid="{00000000-0005-0000-0000-0000DD010000}"/>
    <cellStyle name="40% - Accent4 6 3 3" xfId="4164" xr:uid="{00000000-0005-0000-0000-0000CB030000}"/>
    <cellStyle name="40% - Accent4 6 3 3 2" xfId="11321" xr:uid="{00000000-0005-0000-0000-0000DD010000}"/>
    <cellStyle name="40% - Accent4 6 3 4" xfId="7085" xr:uid="{00000000-0005-0000-0000-0000DC010000}"/>
    <cellStyle name="40% - Accent4 6 3 4 2" xfId="14214" xr:uid="{00000000-0005-0000-0000-0000DC010000}"/>
    <cellStyle name="40% - Accent4 6 3 5" xfId="8482" xr:uid="{00000000-0005-0000-0000-0000DD010000}"/>
    <cellStyle name="40% - Accent4 6 4" xfId="1813" xr:uid="{00000000-0005-0000-0000-0000CD030000}"/>
    <cellStyle name="40% - Accent4 6 4 2" xfId="4653" xr:uid="{00000000-0005-0000-0000-0000CD030000}"/>
    <cellStyle name="40% - Accent4 6 4 2 2" xfId="11810" xr:uid="{00000000-0005-0000-0000-0000DB010000}"/>
    <cellStyle name="40% - Accent4 6 4 3" xfId="8971" xr:uid="{00000000-0005-0000-0000-0000DB010000}"/>
    <cellStyle name="40% - Accent4 6 5" xfId="3234" xr:uid="{00000000-0005-0000-0000-0000C8030000}"/>
    <cellStyle name="40% - Accent4 6 5 2" xfId="10391" xr:uid="{00000000-0005-0000-0000-0000DB010000}"/>
    <cellStyle name="40% - Accent4 6 6" xfId="6106" xr:uid="{00000000-0005-0000-0000-00009E000000}"/>
    <cellStyle name="40% - Accent4 6 6 2" xfId="13275" xr:uid="{00000000-0005-0000-0000-00009E000000}"/>
    <cellStyle name="40% - Accent4 6 7" xfId="7552" xr:uid="{00000000-0005-0000-0000-0000DB010000}"/>
    <cellStyle name="40% - Accent4 7" xfId="619" xr:uid="{00000000-0005-0000-0000-0000CE030000}"/>
    <cellStyle name="40% - Accent4 7 2" xfId="2046" xr:uid="{00000000-0005-0000-0000-0000CF030000}"/>
    <cellStyle name="40% - Accent4 7 2 2" xfId="4886" xr:uid="{00000000-0005-0000-0000-0000CF030000}"/>
    <cellStyle name="40% - Accent4 7 2 2 2" xfId="12043" xr:uid="{00000000-0005-0000-0000-0000DE010000}"/>
    <cellStyle name="40% - Accent4 7 2 3" xfId="9204" xr:uid="{00000000-0005-0000-0000-0000DE010000}"/>
    <cellStyle name="40% - Accent4 7 3" xfId="3467" xr:uid="{00000000-0005-0000-0000-0000CE030000}"/>
    <cellStyle name="40% - Accent4 7 3 2" xfId="10624" xr:uid="{00000000-0005-0000-0000-0000DE010000}"/>
    <cellStyle name="40% - Accent4 7 4" xfId="5843" xr:uid="{00000000-0005-0000-0000-00009F000000}"/>
    <cellStyle name="40% - Accent4 7 4 2" xfId="13042" xr:uid="{00000000-0005-0000-0000-00009F000000}"/>
    <cellStyle name="40% - Accent4 7 5" xfId="7785" xr:uid="{00000000-0005-0000-0000-0000DE010000}"/>
    <cellStyle name="40% - Accent4 8" xfId="1083" xr:uid="{00000000-0005-0000-0000-0000D0030000}"/>
    <cellStyle name="40% - Accent4 8 2" xfId="2510" xr:uid="{00000000-0005-0000-0000-0000D1030000}"/>
    <cellStyle name="40% - Accent4 8 2 2" xfId="5350" xr:uid="{00000000-0005-0000-0000-0000D1030000}"/>
    <cellStyle name="40% - Accent4 8 2 2 2" xfId="12507" xr:uid="{00000000-0005-0000-0000-0000DF010000}"/>
    <cellStyle name="40% - Accent4 8 2 3" xfId="9668" xr:uid="{00000000-0005-0000-0000-0000DF010000}"/>
    <cellStyle name="40% - Accent4 8 3" xfId="3931" xr:uid="{00000000-0005-0000-0000-0000D0030000}"/>
    <cellStyle name="40% - Accent4 8 3 2" xfId="11088" xr:uid="{00000000-0005-0000-0000-0000DF010000}"/>
    <cellStyle name="40% - Accent4 8 4" xfId="6852" xr:uid="{00000000-0005-0000-0000-0000DE010000}"/>
    <cellStyle name="40% - Accent4 8 4 2" xfId="13981" xr:uid="{00000000-0005-0000-0000-0000DE010000}"/>
    <cellStyle name="40% - Accent4 8 5" xfId="8249" xr:uid="{00000000-0005-0000-0000-0000DF010000}"/>
    <cellStyle name="40% - Accent4 9" xfId="1562" xr:uid="{00000000-0005-0000-0000-0000D2030000}"/>
    <cellStyle name="40% - Accent4 9 2" xfId="2981" xr:uid="{00000000-0005-0000-0000-0000D3030000}"/>
    <cellStyle name="40% - Accent4 9 2 2" xfId="5821" xr:uid="{00000000-0005-0000-0000-0000D3030000}"/>
    <cellStyle name="40% - Accent4 9 2 2 2" xfId="12978" xr:uid="{00000000-0005-0000-0000-00001B060000}"/>
    <cellStyle name="40% - Accent4 9 2 3" xfId="10139" xr:uid="{00000000-0005-0000-0000-00001B060000}"/>
    <cellStyle name="40% - Accent4 9 3" xfId="4402" xr:uid="{00000000-0005-0000-0000-0000D2030000}"/>
    <cellStyle name="40% - Accent4 9 3 2" xfId="11559" xr:uid="{00000000-0005-0000-0000-00001B060000}"/>
    <cellStyle name="40% - Accent4 9 4" xfId="6360" xr:uid="{00000000-0005-0000-0000-0000DF010000}"/>
    <cellStyle name="40% - Accent4 9 4 2" xfId="13512" xr:uid="{00000000-0005-0000-0000-0000DF010000}"/>
    <cellStyle name="40% - Accent4 9 5" xfId="8720" xr:uid="{00000000-0005-0000-0000-00001B060000}"/>
    <cellStyle name="40% - Accent5" xfId="11" builtinId="47" customBuiltin="1"/>
    <cellStyle name="40% - Accent5 10" xfId="1580" xr:uid="{00000000-0005-0000-0000-0000D5030000}"/>
    <cellStyle name="40% - Accent5 10 2" xfId="4420" xr:uid="{00000000-0005-0000-0000-0000D5030000}"/>
    <cellStyle name="40% - Accent5 10 2 2" xfId="11577" xr:uid="{00000000-0005-0000-0000-000010080000}"/>
    <cellStyle name="40% - Accent5 10 3" xfId="8738" xr:uid="{00000000-0005-0000-0000-000010080000}"/>
    <cellStyle name="40% - Accent5 11" xfId="3002" xr:uid="{00000000-0005-0000-0000-00008A0F0000}"/>
    <cellStyle name="40% - Accent5 11 2" xfId="10159" xr:uid="{00000000-0005-0000-0000-0000870F0000}"/>
    <cellStyle name="40% - Accent5 12" xfId="7319" xr:uid="{00000000-0005-0000-0000-00003B240000}"/>
    <cellStyle name="40% - Accent5 13" xfId="12992" xr:uid="{00000000-0005-0000-0000-000061110000}"/>
    <cellStyle name="40% - Accent5 2" xfId="70" xr:uid="{00000000-0005-0000-0000-0000D6030000}"/>
    <cellStyle name="40% - Accent5 2 2" xfId="204" xr:uid="{00000000-0005-0000-0000-0000D7030000}"/>
    <cellStyle name="40% - Accent5 2 2 2" xfId="512" xr:uid="{00000000-0005-0000-0000-0000D8030000}"/>
    <cellStyle name="40% - Accent5 2 2 2 2" xfId="978" xr:uid="{00000000-0005-0000-0000-0000D9030000}"/>
    <cellStyle name="40% - Accent5 2 2 2 2 2" xfId="2405" xr:uid="{00000000-0005-0000-0000-0000DA030000}"/>
    <cellStyle name="40% - Accent5 2 2 2 2 2 2" xfId="5245" xr:uid="{00000000-0005-0000-0000-0000DA030000}"/>
    <cellStyle name="40% - Accent5 2 2 2 2 2 2 2" xfId="12402" xr:uid="{00000000-0005-0000-0000-0000E4010000}"/>
    <cellStyle name="40% - Accent5 2 2 2 2 2 3" xfId="9563" xr:uid="{00000000-0005-0000-0000-0000E4010000}"/>
    <cellStyle name="40% - Accent5 2 2 2 2 3" xfId="3826" xr:uid="{00000000-0005-0000-0000-0000D9030000}"/>
    <cellStyle name="40% - Accent5 2 2 2 2 3 2" xfId="10983" xr:uid="{00000000-0005-0000-0000-0000E4010000}"/>
    <cellStyle name="40% - Accent5 2 2 2 2 4" xfId="6748" xr:uid="{00000000-0005-0000-0000-0000E3010000}"/>
    <cellStyle name="40% - Accent5 2 2 2 2 4 2" xfId="13877" xr:uid="{00000000-0005-0000-0000-0000E3010000}"/>
    <cellStyle name="40% - Accent5 2 2 2 2 5" xfId="8144" xr:uid="{00000000-0005-0000-0000-0000E4010000}"/>
    <cellStyle name="40% - Accent5 2 2 2 3" xfId="1442" xr:uid="{00000000-0005-0000-0000-0000DB030000}"/>
    <cellStyle name="40% - Accent5 2 2 2 3 2" xfId="2869" xr:uid="{00000000-0005-0000-0000-0000DC030000}"/>
    <cellStyle name="40% - Accent5 2 2 2 3 2 2" xfId="5709" xr:uid="{00000000-0005-0000-0000-0000DC030000}"/>
    <cellStyle name="40% - Accent5 2 2 2 3 2 2 2" xfId="12866" xr:uid="{00000000-0005-0000-0000-0000E5010000}"/>
    <cellStyle name="40% - Accent5 2 2 2 3 2 3" xfId="10027" xr:uid="{00000000-0005-0000-0000-0000E5010000}"/>
    <cellStyle name="40% - Accent5 2 2 2 3 3" xfId="4290" xr:uid="{00000000-0005-0000-0000-0000DB030000}"/>
    <cellStyle name="40% - Accent5 2 2 2 3 3 2" xfId="11447" xr:uid="{00000000-0005-0000-0000-0000E5010000}"/>
    <cellStyle name="40% - Accent5 2 2 2 3 4" xfId="7211" xr:uid="{00000000-0005-0000-0000-0000E4010000}"/>
    <cellStyle name="40% - Accent5 2 2 2 3 4 2" xfId="14340" xr:uid="{00000000-0005-0000-0000-0000E4010000}"/>
    <cellStyle name="40% - Accent5 2 2 2 3 5" xfId="8608" xr:uid="{00000000-0005-0000-0000-0000E5010000}"/>
    <cellStyle name="40% - Accent5 2 2 2 4" xfId="1939" xr:uid="{00000000-0005-0000-0000-0000DD030000}"/>
    <cellStyle name="40% - Accent5 2 2 2 4 2" xfId="4779" xr:uid="{00000000-0005-0000-0000-0000DD030000}"/>
    <cellStyle name="40% - Accent5 2 2 2 4 2 2" xfId="11936" xr:uid="{00000000-0005-0000-0000-0000E3010000}"/>
    <cellStyle name="40% - Accent5 2 2 2 4 3" xfId="9097" xr:uid="{00000000-0005-0000-0000-0000E3010000}"/>
    <cellStyle name="40% - Accent5 2 2 2 5" xfId="3360" xr:uid="{00000000-0005-0000-0000-0000D8030000}"/>
    <cellStyle name="40% - Accent5 2 2 2 5 2" xfId="10517" xr:uid="{00000000-0005-0000-0000-0000E3010000}"/>
    <cellStyle name="40% - Accent5 2 2 2 6" xfId="6232" xr:uid="{00000000-0005-0000-0000-0000A2000000}"/>
    <cellStyle name="40% - Accent5 2 2 2 6 2" xfId="13401" xr:uid="{00000000-0005-0000-0000-0000A2000000}"/>
    <cellStyle name="40% - Accent5 2 2 2 7" xfId="7678" xr:uid="{00000000-0005-0000-0000-0000E3010000}"/>
    <cellStyle name="40% - Accent5 2 2 3" xfId="745" xr:uid="{00000000-0005-0000-0000-0000DE030000}"/>
    <cellStyle name="40% - Accent5 2 2 3 2" xfId="2172" xr:uid="{00000000-0005-0000-0000-0000DF030000}"/>
    <cellStyle name="40% - Accent5 2 2 3 2 2" xfId="5012" xr:uid="{00000000-0005-0000-0000-0000DF030000}"/>
    <cellStyle name="40% - Accent5 2 2 3 2 2 2" xfId="12169" xr:uid="{00000000-0005-0000-0000-0000E6010000}"/>
    <cellStyle name="40% - Accent5 2 2 3 2 3" xfId="9330" xr:uid="{00000000-0005-0000-0000-0000E6010000}"/>
    <cellStyle name="40% - Accent5 2 2 3 3" xfId="3593" xr:uid="{00000000-0005-0000-0000-0000DE030000}"/>
    <cellStyle name="40% - Accent5 2 2 3 3 2" xfId="10750" xr:uid="{00000000-0005-0000-0000-0000E6010000}"/>
    <cellStyle name="40% - Accent5 2 2 3 4" xfId="6515" xr:uid="{00000000-0005-0000-0000-0000E5010000}"/>
    <cellStyle name="40% - Accent5 2 2 3 4 2" xfId="13644" xr:uid="{00000000-0005-0000-0000-0000E5010000}"/>
    <cellStyle name="40% - Accent5 2 2 3 5" xfId="7911" xr:uid="{00000000-0005-0000-0000-0000E6010000}"/>
    <cellStyle name="40% - Accent5 2 2 4" xfId="1209" xr:uid="{00000000-0005-0000-0000-0000E0030000}"/>
    <cellStyle name="40% - Accent5 2 2 4 2" xfId="2636" xr:uid="{00000000-0005-0000-0000-0000E1030000}"/>
    <cellStyle name="40% - Accent5 2 2 4 2 2" xfId="5476" xr:uid="{00000000-0005-0000-0000-0000E1030000}"/>
    <cellStyle name="40% - Accent5 2 2 4 2 2 2" xfId="12633" xr:uid="{00000000-0005-0000-0000-0000E7010000}"/>
    <cellStyle name="40% - Accent5 2 2 4 2 3" xfId="9794" xr:uid="{00000000-0005-0000-0000-0000E7010000}"/>
    <cellStyle name="40% - Accent5 2 2 4 3" xfId="4057" xr:uid="{00000000-0005-0000-0000-0000E0030000}"/>
    <cellStyle name="40% - Accent5 2 2 4 3 2" xfId="11214" xr:uid="{00000000-0005-0000-0000-0000E7010000}"/>
    <cellStyle name="40% - Accent5 2 2 4 4" xfId="6978" xr:uid="{00000000-0005-0000-0000-0000E6010000}"/>
    <cellStyle name="40% - Accent5 2 2 4 4 2" xfId="14107" xr:uid="{00000000-0005-0000-0000-0000E6010000}"/>
    <cellStyle name="40% - Accent5 2 2 4 5" xfId="8375" xr:uid="{00000000-0005-0000-0000-0000E7010000}"/>
    <cellStyle name="40% - Accent5 2 2 5" xfId="1706" xr:uid="{00000000-0005-0000-0000-0000E2030000}"/>
    <cellStyle name="40% - Accent5 2 2 5 2" xfId="4546" xr:uid="{00000000-0005-0000-0000-0000E2030000}"/>
    <cellStyle name="40% - Accent5 2 2 5 2 2" xfId="11703" xr:uid="{00000000-0005-0000-0000-0000E2010000}"/>
    <cellStyle name="40% - Accent5 2 2 5 3" xfId="8864" xr:uid="{00000000-0005-0000-0000-0000E2010000}"/>
    <cellStyle name="40% - Accent5 2 2 6" xfId="3127" xr:uid="{00000000-0005-0000-0000-0000D7030000}"/>
    <cellStyle name="40% - Accent5 2 2 6 2" xfId="10284" xr:uid="{00000000-0005-0000-0000-0000E2010000}"/>
    <cellStyle name="40% - Accent5 2 2 7" xfId="5999" xr:uid="{00000000-0005-0000-0000-0000A1000000}"/>
    <cellStyle name="40% - Accent5 2 2 7 2" xfId="13168" xr:uid="{00000000-0005-0000-0000-0000A1000000}"/>
    <cellStyle name="40% - Accent5 2 2 8" xfId="7444" xr:uid="{00000000-0005-0000-0000-0000E2010000}"/>
    <cellStyle name="40% - Accent5 2 3" xfId="416" xr:uid="{00000000-0005-0000-0000-0000E3030000}"/>
    <cellStyle name="40% - Accent5 2 3 2" xfId="882" xr:uid="{00000000-0005-0000-0000-0000E4030000}"/>
    <cellStyle name="40% - Accent5 2 3 2 2" xfId="2309" xr:uid="{00000000-0005-0000-0000-0000E5030000}"/>
    <cellStyle name="40% - Accent5 2 3 2 2 2" xfId="5149" xr:uid="{00000000-0005-0000-0000-0000E5030000}"/>
    <cellStyle name="40% - Accent5 2 3 2 2 2 2" xfId="12306" xr:uid="{00000000-0005-0000-0000-0000E9010000}"/>
    <cellStyle name="40% - Accent5 2 3 2 2 3" xfId="9467" xr:uid="{00000000-0005-0000-0000-0000E9010000}"/>
    <cellStyle name="40% - Accent5 2 3 2 3" xfId="3730" xr:uid="{00000000-0005-0000-0000-0000E4030000}"/>
    <cellStyle name="40% - Accent5 2 3 2 3 2" xfId="10887" xr:uid="{00000000-0005-0000-0000-0000E9010000}"/>
    <cellStyle name="40% - Accent5 2 3 2 4" xfId="6652" xr:uid="{00000000-0005-0000-0000-0000E8010000}"/>
    <cellStyle name="40% - Accent5 2 3 2 4 2" xfId="13781" xr:uid="{00000000-0005-0000-0000-0000E8010000}"/>
    <cellStyle name="40% - Accent5 2 3 2 5" xfId="8048" xr:uid="{00000000-0005-0000-0000-0000E9010000}"/>
    <cellStyle name="40% - Accent5 2 3 3" xfId="1346" xr:uid="{00000000-0005-0000-0000-0000E6030000}"/>
    <cellStyle name="40% - Accent5 2 3 3 2" xfId="2773" xr:uid="{00000000-0005-0000-0000-0000E7030000}"/>
    <cellStyle name="40% - Accent5 2 3 3 2 2" xfId="5613" xr:uid="{00000000-0005-0000-0000-0000E7030000}"/>
    <cellStyle name="40% - Accent5 2 3 3 2 2 2" xfId="12770" xr:uid="{00000000-0005-0000-0000-0000EA010000}"/>
    <cellStyle name="40% - Accent5 2 3 3 2 3" xfId="9931" xr:uid="{00000000-0005-0000-0000-0000EA010000}"/>
    <cellStyle name="40% - Accent5 2 3 3 3" xfId="4194" xr:uid="{00000000-0005-0000-0000-0000E6030000}"/>
    <cellStyle name="40% - Accent5 2 3 3 3 2" xfId="11351" xr:uid="{00000000-0005-0000-0000-0000EA010000}"/>
    <cellStyle name="40% - Accent5 2 3 3 4" xfId="7115" xr:uid="{00000000-0005-0000-0000-0000E9010000}"/>
    <cellStyle name="40% - Accent5 2 3 3 4 2" xfId="14244" xr:uid="{00000000-0005-0000-0000-0000E9010000}"/>
    <cellStyle name="40% - Accent5 2 3 3 5" xfId="8512" xr:uid="{00000000-0005-0000-0000-0000EA010000}"/>
    <cellStyle name="40% - Accent5 2 3 4" xfId="1843" xr:uid="{00000000-0005-0000-0000-0000E8030000}"/>
    <cellStyle name="40% - Accent5 2 3 4 2" xfId="4683" xr:uid="{00000000-0005-0000-0000-0000E8030000}"/>
    <cellStyle name="40% - Accent5 2 3 4 2 2" xfId="11840" xr:uid="{00000000-0005-0000-0000-0000E8010000}"/>
    <cellStyle name="40% - Accent5 2 3 4 3" xfId="9001" xr:uid="{00000000-0005-0000-0000-0000E8010000}"/>
    <cellStyle name="40% - Accent5 2 3 5" xfId="3264" xr:uid="{00000000-0005-0000-0000-0000E3030000}"/>
    <cellStyle name="40% - Accent5 2 3 5 2" xfId="10421" xr:uid="{00000000-0005-0000-0000-0000E8010000}"/>
    <cellStyle name="40% - Accent5 2 3 6" xfId="6136" xr:uid="{00000000-0005-0000-0000-0000A3000000}"/>
    <cellStyle name="40% - Accent5 2 3 6 2" xfId="13305" xr:uid="{00000000-0005-0000-0000-0000A3000000}"/>
    <cellStyle name="40% - Accent5 2 3 7" xfId="7582" xr:uid="{00000000-0005-0000-0000-0000E8010000}"/>
    <cellStyle name="40% - Accent5 2 4" xfId="649" xr:uid="{00000000-0005-0000-0000-0000E9030000}"/>
    <cellStyle name="40% - Accent5 2 4 2" xfId="2076" xr:uid="{00000000-0005-0000-0000-0000EA030000}"/>
    <cellStyle name="40% - Accent5 2 4 2 2" xfId="4916" xr:uid="{00000000-0005-0000-0000-0000EA030000}"/>
    <cellStyle name="40% - Accent5 2 4 2 2 2" xfId="12073" xr:uid="{00000000-0005-0000-0000-0000EB010000}"/>
    <cellStyle name="40% - Accent5 2 4 2 3" xfId="9234" xr:uid="{00000000-0005-0000-0000-0000EB010000}"/>
    <cellStyle name="40% - Accent5 2 4 3" xfId="3497" xr:uid="{00000000-0005-0000-0000-0000E9030000}"/>
    <cellStyle name="40% - Accent5 2 4 3 2" xfId="10654" xr:uid="{00000000-0005-0000-0000-0000EB010000}"/>
    <cellStyle name="40% - Accent5 2 4 4" xfId="6419" xr:uid="{00000000-0005-0000-0000-0000EA010000}"/>
    <cellStyle name="40% - Accent5 2 4 4 2" xfId="13548" xr:uid="{00000000-0005-0000-0000-0000EA010000}"/>
    <cellStyle name="40% - Accent5 2 4 5" xfId="7815" xr:uid="{00000000-0005-0000-0000-0000EB010000}"/>
    <cellStyle name="40% - Accent5 2 5" xfId="1113" xr:uid="{00000000-0005-0000-0000-0000EB030000}"/>
    <cellStyle name="40% - Accent5 2 5 2" xfId="2540" xr:uid="{00000000-0005-0000-0000-0000EC030000}"/>
    <cellStyle name="40% - Accent5 2 5 2 2" xfId="5380" xr:uid="{00000000-0005-0000-0000-0000EC030000}"/>
    <cellStyle name="40% - Accent5 2 5 2 2 2" xfId="12537" xr:uid="{00000000-0005-0000-0000-0000EC010000}"/>
    <cellStyle name="40% - Accent5 2 5 2 3" xfId="9698" xr:uid="{00000000-0005-0000-0000-0000EC010000}"/>
    <cellStyle name="40% - Accent5 2 5 3" xfId="3961" xr:uid="{00000000-0005-0000-0000-0000EB030000}"/>
    <cellStyle name="40% - Accent5 2 5 3 2" xfId="11118" xr:uid="{00000000-0005-0000-0000-0000EC010000}"/>
    <cellStyle name="40% - Accent5 2 5 4" xfId="6882" xr:uid="{00000000-0005-0000-0000-0000EB010000}"/>
    <cellStyle name="40% - Accent5 2 5 4 2" xfId="14011" xr:uid="{00000000-0005-0000-0000-0000EB010000}"/>
    <cellStyle name="40% - Accent5 2 5 5" xfId="8279" xr:uid="{00000000-0005-0000-0000-0000EC010000}"/>
    <cellStyle name="40% - Accent5 2 6" xfId="1609" xr:uid="{00000000-0005-0000-0000-0000ED030000}"/>
    <cellStyle name="40% - Accent5 2 6 2" xfId="4449" xr:uid="{00000000-0005-0000-0000-0000ED030000}"/>
    <cellStyle name="40% - Accent5 2 6 2 2" xfId="11606" xr:uid="{00000000-0005-0000-0000-0000E1010000}"/>
    <cellStyle name="40% - Accent5 2 6 3" xfId="8767" xr:uid="{00000000-0005-0000-0000-0000E1010000}"/>
    <cellStyle name="40% - Accent5 2 7" xfId="3031" xr:uid="{00000000-0005-0000-0000-0000D6030000}"/>
    <cellStyle name="40% - Accent5 2 7 2" xfId="10188" xr:uid="{00000000-0005-0000-0000-0000E1010000}"/>
    <cellStyle name="40% - Accent5 2 8" xfId="5903" xr:uid="{00000000-0005-0000-0000-0000A0000000}"/>
    <cellStyle name="40% - Accent5 2 8 2" xfId="13072" xr:uid="{00000000-0005-0000-0000-0000A0000000}"/>
    <cellStyle name="40% - Accent5 2 9" xfId="7348" xr:uid="{00000000-0005-0000-0000-0000E1010000}"/>
    <cellStyle name="40% - Accent5 3" xfId="115" xr:uid="{00000000-0005-0000-0000-0000EE030000}"/>
    <cellStyle name="40% - Accent5 3 2" xfId="205" xr:uid="{00000000-0005-0000-0000-0000EF030000}"/>
    <cellStyle name="40% - Accent5 3 2 2" xfId="513" xr:uid="{00000000-0005-0000-0000-0000F0030000}"/>
    <cellStyle name="40% - Accent5 3 2 2 2" xfId="979" xr:uid="{00000000-0005-0000-0000-0000F1030000}"/>
    <cellStyle name="40% - Accent5 3 2 2 2 2" xfId="2406" xr:uid="{00000000-0005-0000-0000-0000F2030000}"/>
    <cellStyle name="40% - Accent5 3 2 2 2 2 2" xfId="5246" xr:uid="{00000000-0005-0000-0000-0000F2030000}"/>
    <cellStyle name="40% - Accent5 3 2 2 2 2 2 2" xfId="12403" xr:uid="{00000000-0005-0000-0000-0000F0010000}"/>
    <cellStyle name="40% - Accent5 3 2 2 2 2 3" xfId="9564" xr:uid="{00000000-0005-0000-0000-0000F0010000}"/>
    <cellStyle name="40% - Accent5 3 2 2 2 3" xfId="3827" xr:uid="{00000000-0005-0000-0000-0000F1030000}"/>
    <cellStyle name="40% - Accent5 3 2 2 2 3 2" xfId="10984" xr:uid="{00000000-0005-0000-0000-0000F0010000}"/>
    <cellStyle name="40% - Accent5 3 2 2 2 4" xfId="6749" xr:uid="{00000000-0005-0000-0000-0000EF010000}"/>
    <cellStyle name="40% - Accent5 3 2 2 2 4 2" xfId="13878" xr:uid="{00000000-0005-0000-0000-0000EF010000}"/>
    <cellStyle name="40% - Accent5 3 2 2 2 5" xfId="8145" xr:uid="{00000000-0005-0000-0000-0000F0010000}"/>
    <cellStyle name="40% - Accent5 3 2 2 3" xfId="1443" xr:uid="{00000000-0005-0000-0000-0000F3030000}"/>
    <cellStyle name="40% - Accent5 3 2 2 3 2" xfId="2870" xr:uid="{00000000-0005-0000-0000-0000F4030000}"/>
    <cellStyle name="40% - Accent5 3 2 2 3 2 2" xfId="5710" xr:uid="{00000000-0005-0000-0000-0000F4030000}"/>
    <cellStyle name="40% - Accent5 3 2 2 3 2 2 2" xfId="12867" xr:uid="{00000000-0005-0000-0000-0000F1010000}"/>
    <cellStyle name="40% - Accent5 3 2 2 3 2 3" xfId="10028" xr:uid="{00000000-0005-0000-0000-0000F1010000}"/>
    <cellStyle name="40% - Accent5 3 2 2 3 3" xfId="4291" xr:uid="{00000000-0005-0000-0000-0000F3030000}"/>
    <cellStyle name="40% - Accent5 3 2 2 3 3 2" xfId="11448" xr:uid="{00000000-0005-0000-0000-0000F1010000}"/>
    <cellStyle name="40% - Accent5 3 2 2 3 4" xfId="7212" xr:uid="{00000000-0005-0000-0000-0000F0010000}"/>
    <cellStyle name="40% - Accent5 3 2 2 3 4 2" xfId="14341" xr:uid="{00000000-0005-0000-0000-0000F0010000}"/>
    <cellStyle name="40% - Accent5 3 2 2 3 5" xfId="8609" xr:uid="{00000000-0005-0000-0000-0000F1010000}"/>
    <cellStyle name="40% - Accent5 3 2 2 4" xfId="1940" xr:uid="{00000000-0005-0000-0000-0000F5030000}"/>
    <cellStyle name="40% - Accent5 3 2 2 4 2" xfId="4780" xr:uid="{00000000-0005-0000-0000-0000F5030000}"/>
    <cellStyle name="40% - Accent5 3 2 2 4 2 2" xfId="11937" xr:uid="{00000000-0005-0000-0000-0000EF010000}"/>
    <cellStyle name="40% - Accent5 3 2 2 4 3" xfId="9098" xr:uid="{00000000-0005-0000-0000-0000EF010000}"/>
    <cellStyle name="40% - Accent5 3 2 2 5" xfId="3361" xr:uid="{00000000-0005-0000-0000-0000F0030000}"/>
    <cellStyle name="40% - Accent5 3 2 2 5 2" xfId="10518" xr:uid="{00000000-0005-0000-0000-0000EF010000}"/>
    <cellStyle name="40% - Accent5 3 2 2 6" xfId="6233" xr:uid="{00000000-0005-0000-0000-0000A6000000}"/>
    <cellStyle name="40% - Accent5 3 2 2 6 2" xfId="13402" xr:uid="{00000000-0005-0000-0000-0000A6000000}"/>
    <cellStyle name="40% - Accent5 3 2 2 7" xfId="7679" xr:uid="{00000000-0005-0000-0000-0000EF010000}"/>
    <cellStyle name="40% - Accent5 3 2 3" xfId="746" xr:uid="{00000000-0005-0000-0000-0000F6030000}"/>
    <cellStyle name="40% - Accent5 3 2 3 2" xfId="2173" xr:uid="{00000000-0005-0000-0000-0000F7030000}"/>
    <cellStyle name="40% - Accent5 3 2 3 2 2" xfId="5013" xr:uid="{00000000-0005-0000-0000-0000F7030000}"/>
    <cellStyle name="40% - Accent5 3 2 3 2 2 2" xfId="12170" xr:uid="{00000000-0005-0000-0000-0000F2010000}"/>
    <cellStyle name="40% - Accent5 3 2 3 2 3" xfId="9331" xr:uid="{00000000-0005-0000-0000-0000F2010000}"/>
    <cellStyle name="40% - Accent5 3 2 3 3" xfId="3594" xr:uid="{00000000-0005-0000-0000-0000F6030000}"/>
    <cellStyle name="40% - Accent5 3 2 3 3 2" xfId="10751" xr:uid="{00000000-0005-0000-0000-0000F2010000}"/>
    <cellStyle name="40% - Accent5 3 2 3 4" xfId="6516" xr:uid="{00000000-0005-0000-0000-0000F1010000}"/>
    <cellStyle name="40% - Accent5 3 2 3 4 2" xfId="13645" xr:uid="{00000000-0005-0000-0000-0000F1010000}"/>
    <cellStyle name="40% - Accent5 3 2 3 5" xfId="7912" xr:uid="{00000000-0005-0000-0000-0000F2010000}"/>
    <cellStyle name="40% - Accent5 3 2 4" xfId="1210" xr:uid="{00000000-0005-0000-0000-0000F8030000}"/>
    <cellStyle name="40% - Accent5 3 2 4 2" xfId="2637" xr:uid="{00000000-0005-0000-0000-0000F9030000}"/>
    <cellStyle name="40% - Accent5 3 2 4 2 2" xfId="5477" xr:uid="{00000000-0005-0000-0000-0000F9030000}"/>
    <cellStyle name="40% - Accent5 3 2 4 2 2 2" xfId="12634" xr:uid="{00000000-0005-0000-0000-0000F3010000}"/>
    <cellStyle name="40% - Accent5 3 2 4 2 3" xfId="9795" xr:uid="{00000000-0005-0000-0000-0000F3010000}"/>
    <cellStyle name="40% - Accent5 3 2 4 3" xfId="4058" xr:uid="{00000000-0005-0000-0000-0000F8030000}"/>
    <cellStyle name="40% - Accent5 3 2 4 3 2" xfId="11215" xr:uid="{00000000-0005-0000-0000-0000F3010000}"/>
    <cellStyle name="40% - Accent5 3 2 4 4" xfId="6979" xr:uid="{00000000-0005-0000-0000-0000F2010000}"/>
    <cellStyle name="40% - Accent5 3 2 4 4 2" xfId="14108" xr:uid="{00000000-0005-0000-0000-0000F2010000}"/>
    <cellStyle name="40% - Accent5 3 2 4 5" xfId="8376" xr:uid="{00000000-0005-0000-0000-0000F3010000}"/>
    <cellStyle name="40% - Accent5 3 2 5" xfId="1707" xr:uid="{00000000-0005-0000-0000-0000FA030000}"/>
    <cellStyle name="40% - Accent5 3 2 5 2" xfId="4547" xr:uid="{00000000-0005-0000-0000-0000FA030000}"/>
    <cellStyle name="40% - Accent5 3 2 5 2 2" xfId="11704" xr:uid="{00000000-0005-0000-0000-0000EE010000}"/>
    <cellStyle name="40% - Accent5 3 2 5 3" xfId="8865" xr:uid="{00000000-0005-0000-0000-0000EE010000}"/>
    <cellStyle name="40% - Accent5 3 2 6" xfId="3128" xr:uid="{00000000-0005-0000-0000-0000EF030000}"/>
    <cellStyle name="40% - Accent5 3 2 6 2" xfId="10285" xr:uid="{00000000-0005-0000-0000-0000EE010000}"/>
    <cellStyle name="40% - Accent5 3 2 7" xfId="6000" xr:uid="{00000000-0005-0000-0000-0000A5000000}"/>
    <cellStyle name="40% - Accent5 3 2 7 2" xfId="13169" xr:uid="{00000000-0005-0000-0000-0000A5000000}"/>
    <cellStyle name="40% - Accent5 3 2 8" xfId="7445" xr:uid="{00000000-0005-0000-0000-0000EE010000}"/>
    <cellStyle name="40% - Accent5 3 3" xfId="451" xr:uid="{00000000-0005-0000-0000-0000FB030000}"/>
    <cellStyle name="40% - Accent5 3 3 2" xfId="917" xr:uid="{00000000-0005-0000-0000-0000FC030000}"/>
    <cellStyle name="40% - Accent5 3 3 2 2" xfId="2344" xr:uid="{00000000-0005-0000-0000-0000FD030000}"/>
    <cellStyle name="40% - Accent5 3 3 2 2 2" xfId="5184" xr:uid="{00000000-0005-0000-0000-0000FD030000}"/>
    <cellStyle name="40% - Accent5 3 3 2 2 2 2" xfId="12341" xr:uid="{00000000-0005-0000-0000-0000F5010000}"/>
    <cellStyle name="40% - Accent5 3 3 2 2 3" xfId="9502" xr:uid="{00000000-0005-0000-0000-0000F5010000}"/>
    <cellStyle name="40% - Accent5 3 3 2 3" xfId="3765" xr:uid="{00000000-0005-0000-0000-0000FC030000}"/>
    <cellStyle name="40% - Accent5 3 3 2 3 2" xfId="10922" xr:uid="{00000000-0005-0000-0000-0000F5010000}"/>
    <cellStyle name="40% - Accent5 3 3 2 4" xfId="6687" xr:uid="{00000000-0005-0000-0000-0000F4010000}"/>
    <cellStyle name="40% - Accent5 3 3 2 4 2" xfId="13816" xr:uid="{00000000-0005-0000-0000-0000F4010000}"/>
    <cellStyle name="40% - Accent5 3 3 2 5" xfId="8083" xr:uid="{00000000-0005-0000-0000-0000F5010000}"/>
    <cellStyle name="40% - Accent5 3 3 3" xfId="1381" xr:uid="{00000000-0005-0000-0000-0000FE030000}"/>
    <cellStyle name="40% - Accent5 3 3 3 2" xfId="2808" xr:uid="{00000000-0005-0000-0000-0000FF030000}"/>
    <cellStyle name="40% - Accent5 3 3 3 2 2" xfId="5648" xr:uid="{00000000-0005-0000-0000-0000FF030000}"/>
    <cellStyle name="40% - Accent5 3 3 3 2 2 2" xfId="12805" xr:uid="{00000000-0005-0000-0000-0000F6010000}"/>
    <cellStyle name="40% - Accent5 3 3 3 2 3" xfId="9966" xr:uid="{00000000-0005-0000-0000-0000F6010000}"/>
    <cellStyle name="40% - Accent5 3 3 3 3" xfId="4229" xr:uid="{00000000-0005-0000-0000-0000FE030000}"/>
    <cellStyle name="40% - Accent5 3 3 3 3 2" xfId="11386" xr:uid="{00000000-0005-0000-0000-0000F6010000}"/>
    <cellStyle name="40% - Accent5 3 3 3 4" xfId="7150" xr:uid="{00000000-0005-0000-0000-0000F5010000}"/>
    <cellStyle name="40% - Accent5 3 3 3 4 2" xfId="14279" xr:uid="{00000000-0005-0000-0000-0000F5010000}"/>
    <cellStyle name="40% - Accent5 3 3 3 5" xfId="8547" xr:uid="{00000000-0005-0000-0000-0000F6010000}"/>
    <cellStyle name="40% - Accent5 3 3 4" xfId="1878" xr:uid="{00000000-0005-0000-0000-000000040000}"/>
    <cellStyle name="40% - Accent5 3 3 4 2" xfId="4718" xr:uid="{00000000-0005-0000-0000-000000040000}"/>
    <cellStyle name="40% - Accent5 3 3 4 2 2" xfId="11875" xr:uid="{00000000-0005-0000-0000-0000F4010000}"/>
    <cellStyle name="40% - Accent5 3 3 4 3" xfId="9036" xr:uid="{00000000-0005-0000-0000-0000F4010000}"/>
    <cellStyle name="40% - Accent5 3 3 5" xfId="3299" xr:uid="{00000000-0005-0000-0000-0000FB030000}"/>
    <cellStyle name="40% - Accent5 3 3 5 2" xfId="10456" xr:uid="{00000000-0005-0000-0000-0000F4010000}"/>
    <cellStyle name="40% - Accent5 3 3 6" xfId="6171" xr:uid="{00000000-0005-0000-0000-0000A7000000}"/>
    <cellStyle name="40% - Accent5 3 3 6 2" xfId="13340" xr:uid="{00000000-0005-0000-0000-0000A7000000}"/>
    <cellStyle name="40% - Accent5 3 3 7" xfId="7617" xr:uid="{00000000-0005-0000-0000-0000F4010000}"/>
    <cellStyle name="40% - Accent5 3 4" xfId="684" xr:uid="{00000000-0005-0000-0000-000001040000}"/>
    <cellStyle name="40% - Accent5 3 4 2" xfId="2111" xr:uid="{00000000-0005-0000-0000-000002040000}"/>
    <cellStyle name="40% - Accent5 3 4 2 2" xfId="4951" xr:uid="{00000000-0005-0000-0000-000002040000}"/>
    <cellStyle name="40% - Accent5 3 4 2 2 2" xfId="12108" xr:uid="{00000000-0005-0000-0000-0000F7010000}"/>
    <cellStyle name="40% - Accent5 3 4 2 3" xfId="9269" xr:uid="{00000000-0005-0000-0000-0000F7010000}"/>
    <cellStyle name="40% - Accent5 3 4 3" xfId="3532" xr:uid="{00000000-0005-0000-0000-000001040000}"/>
    <cellStyle name="40% - Accent5 3 4 3 2" xfId="10689" xr:uid="{00000000-0005-0000-0000-0000F7010000}"/>
    <cellStyle name="40% - Accent5 3 4 4" xfId="6454" xr:uid="{00000000-0005-0000-0000-0000F6010000}"/>
    <cellStyle name="40% - Accent5 3 4 4 2" xfId="13583" xr:uid="{00000000-0005-0000-0000-0000F6010000}"/>
    <cellStyle name="40% - Accent5 3 4 5" xfId="7850" xr:uid="{00000000-0005-0000-0000-0000F7010000}"/>
    <cellStyle name="40% - Accent5 3 5" xfId="1148" xr:uid="{00000000-0005-0000-0000-000003040000}"/>
    <cellStyle name="40% - Accent5 3 5 2" xfId="2575" xr:uid="{00000000-0005-0000-0000-000004040000}"/>
    <cellStyle name="40% - Accent5 3 5 2 2" xfId="5415" xr:uid="{00000000-0005-0000-0000-000004040000}"/>
    <cellStyle name="40% - Accent5 3 5 2 2 2" xfId="12572" xr:uid="{00000000-0005-0000-0000-0000F8010000}"/>
    <cellStyle name="40% - Accent5 3 5 2 3" xfId="9733" xr:uid="{00000000-0005-0000-0000-0000F8010000}"/>
    <cellStyle name="40% - Accent5 3 5 3" xfId="3996" xr:uid="{00000000-0005-0000-0000-000003040000}"/>
    <cellStyle name="40% - Accent5 3 5 3 2" xfId="11153" xr:uid="{00000000-0005-0000-0000-0000F8010000}"/>
    <cellStyle name="40% - Accent5 3 5 4" xfId="6917" xr:uid="{00000000-0005-0000-0000-0000F7010000}"/>
    <cellStyle name="40% - Accent5 3 5 4 2" xfId="14046" xr:uid="{00000000-0005-0000-0000-0000F7010000}"/>
    <cellStyle name="40% - Accent5 3 5 5" xfId="8314" xr:uid="{00000000-0005-0000-0000-0000F8010000}"/>
    <cellStyle name="40% - Accent5 3 6" xfId="1645" xr:uid="{00000000-0005-0000-0000-000005040000}"/>
    <cellStyle name="40% - Accent5 3 6 2" xfId="4485" xr:uid="{00000000-0005-0000-0000-000005040000}"/>
    <cellStyle name="40% - Accent5 3 6 2 2" xfId="11642" xr:uid="{00000000-0005-0000-0000-0000ED010000}"/>
    <cellStyle name="40% - Accent5 3 6 3" xfId="8803" xr:uid="{00000000-0005-0000-0000-0000ED010000}"/>
    <cellStyle name="40% - Accent5 3 7" xfId="3066" xr:uid="{00000000-0005-0000-0000-0000EE030000}"/>
    <cellStyle name="40% - Accent5 3 7 2" xfId="10223" xr:uid="{00000000-0005-0000-0000-0000ED010000}"/>
    <cellStyle name="40% - Accent5 3 8" xfId="5938" xr:uid="{00000000-0005-0000-0000-0000A4000000}"/>
    <cellStyle name="40% - Accent5 3 8 2" xfId="13107" xr:uid="{00000000-0005-0000-0000-0000A4000000}"/>
    <cellStyle name="40% - Accent5 3 9" xfId="7383" xr:uid="{00000000-0005-0000-0000-0000ED010000}"/>
    <cellStyle name="40% - Accent5 4" xfId="179" xr:uid="{00000000-0005-0000-0000-000006040000}"/>
    <cellStyle name="40% - Accent5 4 2" xfId="203" xr:uid="{00000000-0005-0000-0000-000007040000}"/>
    <cellStyle name="40% - Accent5 4 2 2" xfId="511" xr:uid="{00000000-0005-0000-0000-000008040000}"/>
    <cellStyle name="40% - Accent5 4 2 2 2" xfId="977" xr:uid="{00000000-0005-0000-0000-000009040000}"/>
    <cellStyle name="40% - Accent5 4 2 2 2 2" xfId="2404" xr:uid="{00000000-0005-0000-0000-00000A040000}"/>
    <cellStyle name="40% - Accent5 4 2 2 2 2 2" xfId="5244" xr:uid="{00000000-0005-0000-0000-00000A040000}"/>
    <cellStyle name="40% - Accent5 4 2 2 2 2 2 2" xfId="12401" xr:uid="{00000000-0005-0000-0000-0000FC010000}"/>
    <cellStyle name="40% - Accent5 4 2 2 2 2 3" xfId="9562" xr:uid="{00000000-0005-0000-0000-0000FC010000}"/>
    <cellStyle name="40% - Accent5 4 2 2 2 3" xfId="3825" xr:uid="{00000000-0005-0000-0000-000009040000}"/>
    <cellStyle name="40% - Accent5 4 2 2 2 3 2" xfId="10982" xr:uid="{00000000-0005-0000-0000-0000FC010000}"/>
    <cellStyle name="40% - Accent5 4 2 2 2 4" xfId="6747" xr:uid="{00000000-0005-0000-0000-0000FB010000}"/>
    <cellStyle name="40% - Accent5 4 2 2 2 4 2" xfId="13876" xr:uid="{00000000-0005-0000-0000-0000FB010000}"/>
    <cellStyle name="40% - Accent5 4 2 2 2 5" xfId="8143" xr:uid="{00000000-0005-0000-0000-0000FC010000}"/>
    <cellStyle name="40% - Accent5 4 2 2 3" xfId="1441" xr:uid="{00000000-0005-0000-0000-00000B040000}"/>
    <cellStyle name="40% - Accent5 4 2 2 3 2" xfId="2868" xr:uid="{00000000-0005-0000-0000-00000C040000}"/>
    <cellStyle name="40% - Accent5 4 2 2 3 2 2" xfId="5708" xr:uid="{00000000-0005-0000-0000-00000C040000}"/>
    <cellStyle name="40% - Accent5 4 2 2 3 2 2 2" xfId="12865" xr:uid="{00000000-0005-0000-0000-0000FD010000}"/>
    <cellStyle name="40% - Accent5 4 2 2 3 2 3" xfId="10026" xr:uid="{00000000-0005-0000-0000-0000FD010000}"/>
    <cellStyle name="40% - Accent5 4 2 2 3 3" xfId="4289" xr:uid="{00000000-0005-0000-0000-00000B040000}"/>
    <cellStyle name="40% - Accent5 4 2 2 3 3 2" xfId="11446" xr:uid="{00000000-0005-0000-0000-0000FD010000}"/>
    <cellStyle name="40% - Accent5 4 2 2 3 4" xfId="7210" xr:uid="{00000000-0005-0000-0000-0000FC010000}"/>
    <cellStyle name="40% - Accent5 4 2 2 3 4 2" xfId="14339" xr:uid="{00000000-0005-0000-0000-0000FC010000}"/>
    <cellStyle name="40% - Accent5 4 2 2 3 5" xfId="8607" xr:uid="{00000000-0005-0000-0000-0000FD010000}"/>
    <cellStyle name="40% - Accent5 4 2 2 4" xfId="1938" xr:uid="{00000000-0005-0000-0000-00000D040000}"/>
    <cellStyle name="40% - Accent5 4 2 2 4 2" xfId="4778" xr:uid="{00000000-0005-0000-0000-00000D040000}"/>
    <cellStyle name="40% - Accent5 4 2 2 4 2 2" xfId="11935" xr:uid="{00000000-0005-0000-0000-0000FB010000}"/>
    <cellStyle name="40% - Accent5 4 2 2 4 3" xfId="9096" xr:uid="{00000000-0005-0000-0000-0000FB010000}"/>
    <cellStyle name="40% - Accent5 4 2 2 5" xfId="3359" xr:uid="{00000000-0005-0000-0000-000008040000}"/>
    <cellStyle name="40% - Accent5 4 2 2 5 2" xfId="10516" xr:uid="{00000000-0005-0000-0000-0000FB010000}"/>
    <cellStyle name="40% - Accent5 4 2 2 6" xfId="6231" xr:uid="{00000000-0005-0000-0000-0000AA000000}"/>
    <cellStyle name="40% - Accent5 4 2 2 6 2" xfId="13400" xr:uid="{00000000-0005-0000-0000-0000AA000000}"/>
    <cellStyle name="40% - Accent5 4 2 2 7" xfId="7677" xr:uid="{00000000-0005-0000-0000-0000FB010000}"/>
    <cellStyle name="40% - Accent5 4 2 3" xfId="744" xr:uid="{00000000-0005-0000-0000-00000E040000}"/>
    <cellStyle name="40% - Accent5 4 2 3 2" xfId="2171" xr:uid="{00000000-0005-0000-0000-00000F040000}"/>
    <cellStyle name="40% - Accent5 4 2 3 2 2" xfId="5011" xr:uid="{00000000-0005-0000-0000-00000F040000}"/>
    <cellStyle name="40% - Accent5 4 2 3 2 2 2" xfId="12168" xr:uid="{00000000-0005-0000-0000-0000FE010000}"/>
    <cellStyle name="40% - Accent5 4 2 3 2 3" xfId="9329" xr:uid="{00000000-0005-0000-0000-0000FE010000}"/>
    <cellStyle name="40% - Accent5 4 2 3 3" xfId="3592" xr:uid="{00000000-0005-0000-0000-00000E040000}"/>
    <cellStyle name="40% - Accent5 4 2 3 3 2" xfId="10749" xr:uid="{00000000-0005-0000-0000-0000FE010000}"/>
    <cellStyle name="40% - Accent5 4 2 3 4" xfId="6514" xr:uid="{00000000-0005-0000-0000-0000FD010000}"/>
    <cellStyle name="40% - Accent5 4 2 3 4 2" xfId="13643" xr:uid="{00000000-0005-0000-0000-0000FD010000}"/>
    <cellStyle name="40% - Accent5 4 2 3 5" xfId="7910" xr:uid="{00000000-0005-0000-0000-0000FE010000}"/>
    <cellStyle name="40% - Accent5 4 2 4" xfId="1208" xr:uid="{00000000-0005-0000-0000-000010040000}"/>
    <cellStyle name="40% - Accent5 4 2 4 2" xfId="2635" xr:uid="{00000000-0005-0000-0000-000011040000}"/>
    <cellStyle name="40% - Accent5 4 2 4 2 2" xfId="5475" xr:uid="{00000000-0005-0000-0000-000011040000}"/>
    <cellStyle name="40% - Accent5 4 2 4 2 2 2" xfId="12632" xr:uid="{00000000-0005-0000-0000-0000FF010000}"/>
    <cellStyle name="40% - Accent5 4 2 4 2 3" xfId="9793" xr:uid="{00000000-0005-0000-0000-0000FF010000}"/>
    <cellStyle name="40% - Accent5 4 2 4 3" xfId="4056" xr:uid="{00000000-0005-0000-0000-000010040000}"/>
    <cellStyle name="40% - Accent5 4 2 4 3 2" xfId="11213" xr:uid="{00000000-0005-0000-0000-0000FF010000}"/>
    <cellStyle name="40% - Accent5 4 2 4 4" xfId="6977" xr:uid="{00000000-0005-0000-0000-0000FE010000}"/>
    <cellStyle name="40% - Accent5 4 2 4 4 2" xfId="14106" xr:uid="{00000000-0005-0000-0000-0000FE010000}"/>
    <cellStyle name="40% - Accent5 4 2 4 5" xfId="8374" xr:uid="{00000000-0005-0000-0000-0000FF010000}"/>
    <cellStyle name="40% - Accent5 4 2 5" xfId="1705" xr:uid="{00000000-0005-0000-0000-000012040000}"/>
    <cellStyle name="40% - Accent5 4 2 5 2" xfId="4545" xr:uid="{00000000-0005-0000-0000-000012040000}"/>
    <cellStyle name="40% - Accent5 4 2 5 2 2" xfId="11702" xr:uid="{00000000-0005-0000-0000-0000FA010000}"/>
    <cellStyle name="40% - Accent5 4 2 5 3" xfId="8863" xr:uid="{00000000-0005-0000-0000-0000FA010000}"/>
    <cellStyle name="40% - Accent5 4 2 6" xfId="3126" xr:uid="{00000000-0005-0000-0000-000007040000}"/>
    <cellStyle name="40% - Accent5 4 2 6 2" xfId="10283" xr:uid="{00000000-0005-0000-0000-0000FA010000}"/>
    <cellStyle name="40% - Accent5 4 2 7" xfId="5998" xr:uid="{00000000-0005-0000-0000-0000A9000000}"/>
    <cellStyle name="40% - Accent5 4 2 7 2" xfId="13167" xr:uid="{00000000-0005-0000-0000-0000A9000000}"/>
    <cellStyle name="40% - Accent5 4 2 8" xfId="7443" xr:uid="{00000000-0005-0000-0000-0000FA010000}"/>
    <cellStyle name="40% - Accent5 4 3" xfId="490" xr:uid="{00000000-0005-0000-0000-000013040000}"/>
    <cellStyle name="40% - Accent5 4 3 2" xfId="956" xr:uid="{00000000-0005-0000-0000-000014040000}"/>
    <cellStyle name="40% - Accent5 4 3 2 2" xfId="2383" xr:uid="{00000000-0005-0000-0000-000015040000}"/>
    <cellStyle name="40% - Accent5 4 3 2 2 2" xfId="5223" xr:uid="{00000000-0005-0000-0000-000015040000}"/>
    <cellStyle name="40% - Accent5 4 3 2 2 2 2" xfId="12380" xr:uid="{00000000-0005-0000-0000-000001020000}"/>
    <cellStyle name="40% - Accent5 4 3 2 2 3" xfId="9541" xr:uid="{00000000-0005-0000-0000-000001020000}"/>
    <cellStyle name="40% - Accent5 4 3 2 3" xfId="3804" xr:uid="{00000000-0005-0000-0000-000014040000}"/>
    <cellStyle name="40% - Accent5 4 3 2 3 2" xfId="10961" xr:uid="{00000000-0005-0000-0000-000001020000}"/>
    <cellStyle name="40% - Accent5 4 3 2 4" xfId="6726" xr:uid="{00000000-0005-0000-0000-000000020000}"/>
    <cellStyle name="40% - Accent5 4 3 2 4 2" xfId="13855" xr:uid="{00000000-0005-0000-0000-000000020000}"/>
    <cellStyle name="40% - Accent5 4 3 2 5" xfId="8122" xr:uid="{00000000-0005-0000-0000-000001020000}"/>
    <cellStyle name="40% - Accent5 4 3 3" xfId="1420" xr:uid="{00000000-0005-0000-0000-000016040000}"/>
    <cellStyle name="40% - Accent5 4 3 3 2" xfId="2847" xr:uid="{00000000-0005-0000-0000-000017040000}"/>
    <cellStyle name="40% - Accent5 4 3 3 2 2" xfId="5687" xr:uid="{00000000-0005-0000-0000-000017040000}"/>
    <cellStyle name="40% - Accent5 4 3 3 2 2 2" xfId="12844" xr:uid="{00000000-0005-0000-0000-000002020000}"/>
    <cellStyle name="40% - Accent5 4 3 3 2 3" xfId="10005" xr:uid="{00000000-0005-0000-0000-000002020000}"/>
    <cellStyle name="40% - Accent5 4 3 3 3" xfId="4268" xr:uid="{00000000-0005-0000-0000-000016040000}"/>
    <cellStyle name="40% - Accent5 4 3 3 3 2" xfId="11425" xr:uid="{00000000-0005-0000-0000-000002020000}"/>
    <cellStyle name="40% - Accent5 4 3 3 4" xfId="7189" xr:uid="{00000000-0005-0000-0000-000001020000}"/>
    <cellStyle name="40% - Accent5 4 3 3 4 2" xfId="14318" xr:uid="{00000000-0005-0000-0000-000001020000}"/>
    <cellStyle name="40% - Accent5 4 3 3 5" xfId="8586" xr:uid="{00000000-0005-0000-0000-000002020000}"/>
    <cellStyle name="40% - Accent5 4 3 4" xfId="1917" xr:uid="{00000000-0005-0000-0000-000018040000}"/>
    <cellStyle name="40% - Accent5 4 3 4 2" xfId="4757" xr:uid="{00000000-0005-0000-0000-000018040000}"/>
    <cellStyle name="40% - Accent5 4 3 4 2 2" xfId="11914" xr:uid="{00000000-0005-0000-0000-000000020000}"/>
    <cellStyle name="40% - Accent5 4 3 4 3" xfId="9075" xr:uid="{00000000-0005-0000-0000-000000020000}"/>
    <cellStyle name="40% - Accent5 4 3 5" xfId="3338" xr:uid="{00000000-0005-0000-0000-000013040000}"/>
    <cellStyle name="40% - Accent5 4 3 5 2" xfId="10495" xr:uid="{00000000-0005-0000-0000-000000020000}"/>
    <cellStyle name="40% - Accent5 4 3 6" xfId="6210" xr:uid="{00000000-0005-0000-0000-0000AB000000}"/>
    <cellStyle name="40% - Accent5 4 3 6 2" xfId="13379" xr:uid="{00000000-0005-0000-0000-0000AB000000}"/>
    <cellStyle name="40% - Accent5 4 3 7" xfId="7656" xr:uid="{00000000-0005-0000-0000-000000020000}"/>
    <cellStyle name="40% - Accent5 4 4" xfId="723" xr:uid="{00000000-0005-0000-0000-000019040000}"/>
    <cellStyle name="40% - Accent5 4 4 2" xfId="2150" xr:uid="{00000000-0005-0000-0000-00001A040000}"/>
    <cellStyle name="40% - Accent5 4 4 2 2" xfId="4990" xr:uid="{00000000-0005-0000-0000-00001A040000}"/>
    <cellStyle name="40% - Accent5 4 4 2 2 2" xfId="12147" xr:uid="{00000000-0005-0000-0000-000003020000}"/>
    <cellStyle name="40% - Accent5 4 4 2 3" xfId="9308" xr:uid="{00000000-0005-0000-0000-000003020000}"/>
    <cellStyle name="40% - Accent5 4 4 3" xfId="3571" xr:uid="{00000000-0005-0000-0000-000019040000}"/>
    <cellStyle name="40% - Accent5 4 4 3 2" xfId="10728" xr:uid="{00000000-0005-0000-0000-000003020000}"/>
    <cellStyle name="40% - Accent5 4 4 4" xfId="6493" xr:uid="{00000000-0005-0000-0000-000002020000}"/>
    <cellStyle name="40% - Accent5 4 4 4 2" xfId="13622" xr:uid="{00000000-0005-0000-0000-000002020000}"/>
    <cellStyle name="40% - Accent5 4 4 5" xfId="7889" xr:uid="{00000000-0005-0000-0000-000003020000}"/>
    <cellStyle name="40% - Accent5 4 5" xfId="1187" xr:uid="{00000000-0005-0000-0000-00001B040000}"/>
    <cellStyle name="40% - Accent5 4 5 2" xfId="2614" xr:uid="{00000000-0005-0000-0000-00001C040000}"/>
    <cellStyle name="40% - Accent5 4 5 2 2" xfId="5454" xr:uid="{00000000-0005-0000-0000-00001C040000}"/>
    <cellStyle name="40% - Accent5 4 5 2 2 2" xfId="12611" xr:uid="{00000000-0005-0000-0000-000004020000}"/>
    <cellStyle name="40% - Accent5 4 5 2 3" xfId="9772" xr:uid="{00000000-0005-0000-0000-000004020000}"/>
    <cellStyle name="40% - Accent5 4 5 3" xfId="4035" xr:uid="{00000000-0005-0000-0000-00001B040000}"/>
    <cellStyle name="40% - Accent5 4 5 3 2" xfId="11192" xr:uid="{00000000-0005-0000-0000-000004020000}"/>
    <cellStyle name="40% - Accent5 4 5 4" xfId="6956" xr:uid="{00000000-0005-0000-0000-000003020000}"/>
    <cellStyle name="40% - Accent5 4 5 4 2" xfId="14085" xr:uid="{00000000-0005-0000-0000-000003020000}"/>
    <cellStyle name="40% - Accent5 4 5 5" xfId="8353" xr:uid="{00000000-0005-0000-0000-000004020000}"/>
    <cellStyle name="40% - Accent5 4 6" xfId="1684" xr:uid="{00000000-0005-0000-0000-00001D040000}"/>
    <cellStyle name="40% - Accent5 4 6 2" xfId="4524" xr:uid="{00000000-0005-0000-0000-00001D040000}"/>
    <cellStyle name="40% - Accent5 4 6 2 2" xfId="11681" xr:uid="{00000000-0005-0000-0000-0000F9010000}"/>
    <cellStyle name="40% - Accent5 4 6 3" xfId="8842" xr:uid="{00000000-0005-0000-0000-0000F9010000}"/>
    <cellStyle name="40% - Accent5 4 7" xfId="3105" xr:uid="{00000000-0005-0000-0000-000006040000}"/>
    <cellStyle name="40% - Accent5 4 7 2" xfId="10262" xr:uid="{00000000-0005-0000-0000-0000F9010000}"/>
    <cellStyle name="40% - Accent5 4 8" xfId="5977" xr:uid="{00000000-0005-0000-0000-0000A8000000}"/>
    <cellStyle name="40% - Accent5 4 8 2" xfId="13146" xr:uid="{00000000-0005-0000-0000-0000A8000000}"/>
    <cellStyle name="40% - Accent5 4 9" xfId="7422" xr:uid="{00000000-0005-0000-0000-0000F9010000}"/>
    <cellStyle name="40% - Accent5 5" xfId="195" xr:uid="{00000000-0005-0000-0000-00001E040000}"/>
    <cellStyle name="40% - Accent5 5 2" xfId="503" xr:uid="{00000000-0005-0000-0000-00001F040000}"/>
    <cellStyle name="40% - Accent5 5 2 2" xfId="969" xr:uid="{00000000-0005-0000-0000-000020040000}"/>
    <cellStyle name="40% - Accent5 5 2 2 2" xfId="2396" xr:uid="{00000000-0005-0000-0000-000021040000}"/>
    <cellStyle name="40% - Accent5 5 2 2 2 2" xfId="5236" xr:uid="{00000000-0005-0000-0000-000021040000}"/>
    <cellStyle name="40% - Accent5 5 2 2 2 2 2" xfId="12393" xr:uid="{00000000-0005-0000-0000-000007020000}"/>
    <cellStyle name="40% - Accent5 5 2 2 2 3" xfId="9554" xr:uid="{00000000-0005-0000-0000-000007020000}"/>
    <cellStyle name="40% - Accent5 5 2 2 3" xfId="3817" xr:uid="{00000000-0005-0000-0000-000020040000}"/>
    <cellStyle name="40% - Accent5 5 2 2 3 2" xfId="10974" xr:uid="{00000000-0005-0000-0000-000007020000}"/>
    <cellStyle name="40% - Accent5 5 2 2 4" xfId="6739" xr:uid="{00000000-0005-0000-0000-000006020000}"/>
    <cellStyle name="40% - Accent5 5 2 2 4 2" xfId="13868" xr:uid="{00000000-0005-0000-0000-000006020000}"/>
    <cellStyle name="40% - Accent5 5 2 2 5" xfId="8135" xr:uid="{00000000-0005-0000-0000-000007020000}"/>
    <cellStyle name="40% - Accent5 5 2 3" xfId="1433" xr:uid="{00000000-0005-0000-0000-000022040000}"/>
    <cellStyle name="40% - Accent5 5 2 3 2" xfId="2860" xr:uid="{00000000-0005-0000-0000-000023040000}"/>
    <cellStyle name="40% - Accent5 5 2 3 2 2" xfId="5700" xr:uid="{00000000-0005-0000-0000-000023040000}"/>
    <cellStyle name="40% - Accent5 5 2 3 2 2 2" xfId="12857" xr:uid="{00000000-0005-0000-0000-000008020000}"/>
    <cellStyle name="40% - Accent5 5 2 3 2 3" xfId="10018" xr:uid="{00000000-0005-0000-0000-000008020000}"/>
    <cellStyle name="40% - Accent5 5 2 3 3" xfId="4281" xr:uid="{00000000-0005-0000-0000-000022040000}"/>
    <cellStyle name="40% - Accent5 5 2 3 3 2" xfId="11438" xr:uid="{00000000-0005-0000-0000-000008020000}"/>
    <cellStyle name="40% - Accent5 5 2 3 4" xfId="7202" xr:uid="{00000000-0005-0000-0000-000007020000}"/>
    <cellStyle name="40% - Accent5 5 2 3 4 2" xfId="14331" xr:uid="{00000000-0005-0000-0000-000007020000}"/>
    <cellStyle name="40% - Accent5 5 2 3 5" xfId="8599" xr:uid="{00000000-0005-0000-0000-000008020000}"/>
    <cellStyle name="40% - Accent5 5 2 4" xfId="1930" xr:uid="{00000000-0005-0000-0000-000024040000}"/>
    <cellStyle name="40% - Accent5 5 2 4 2" xfId="4770" xr:uid="{00000000-0005-0000-0000-000024040000}"/>
    <cellStyle name="40% - Accent5 5 2 4 2 2" xfId="11927" xr:uid="{00000000-0005-0000-0000-000006020000}"/>
    <cellStyle name="40% - Accent5 5 2 4 3" xfId="9088" xr:uid="{00000000-0005-0000-0000-000006020000}"/>
    <cellStyle name="40% - Accent5 5 2 5" xfId="3351" xr:uid="{00000000-0005-0000-0000-00001F040000}"/>
    <cellStyle name="40% - Accent5 5 2 5 2" xfId="10508" xr:uid="{00000000-0005-0000-0000-000006020000}"/>
    <cellStyle name="40% - Accent5 5 2 6" xfId="6223" xr:uid="{00000000-0005-0000-0000-0000AD000000}"/>
    <cellStyle name="40% - Accent5 5 2 6 2" xfId="13392" xr:uid="{00000000-0005-0000-0000-0000AD000000}"/>
    <cellStyle name="40% - Accent5 5 2 7" xfId="7669" xr:uid="{00000000-0005-0000-0000-000006020000}"/>
    <cellStyle name="40% - Accent5 5 3" xfId="736" xr:uid="{00000000-0005-0000-0000-000025040000}"/>
    <cellStyle name="40% - Accent5 5 3 2" xfId="2163" xr:uid="{00000000-0005-0000-0000-000026040000}"/>
    <cellStyle name="40% - Accent5 5 3 2 2" xfId="5003" xr:uid="{00000000-0005-0000-0000-000026040000}"/>
    <cellStyle name="40% - Accent5 5 3 2 2 2" xfId="12160" xr:uid="{00000000-0005-0000-0000-000009020000}"/>
    <cellStyle name="40% - Accent5 5 3 2 3" xfId="9321" xr:uid="{00000000-0005-0000-0000-000009020000}"/>
    <cellStyle name="40% - Accent5 5 3 3" xfId="3584" xr:uid="{00000000-0005-0000-0000-000025040000}"/>
    <cellStyle name="40% - Accent5 5 3 3 2" xfId="10741" xr:uid="{00000000-0005-0000-0000-000009020000}"/>
    <cellStyle name="40% - Accent5 5 3 4" xfId="6506" xr:uid="{00000000-0005-0000-0000-000008020000}"/>
    <cellStyle name="40% - Accent5 5 3 4 2" xfId="13635" xr:uid="{00000000-0005-0000-0000-000008020000}"/>
    <cellStyle name="40% - Accent5 5 3 5" xfId="7902" xr:uid="{00000000-0005-0000-0000-000009020000}"/>
    <cellStyle name="40% - Accent5 5 4" xfId="1200" xr:uid="{00000000-0005-0000-0000-000027040000}"/>
    <cellStyle name="40% - Accent5 5 4 2" xfId="2627" xr:uid="{00000000-0005-0000-0000-000028040000}"/>
    <cellStyle name="40% - Accent5 5 4 2 2" xfId="5467" xr:uid="{00000000-0005-0000-0000-000028040000}"/>
    <cellStyle name="40% - Accent5 5 4 2 2 2" xfId="12624" xr:uid="{00000000-0005-0000-0000-00000A020000}"/>
    <cellStyle name="40% - Accent5 5 4 2 3" xfId="9785" xr:uid="{00000000-0005-0000-0000-00000A020000}"/>
    <cellStyle name="40% - Accent5 5 4 3" xfId="4048" xr:uid="{00000000-0005-0000-0000-000027040000}"/>
    <cellStyle name="40% - Accent5 5 4 3 2" xfId="11205" xr:uid="{00000000-0005-0000-0000-00000A020000}"/>
    <cellStyle name="40% - Accent5 5 4 4" xfId="6969" xr:uid="{00000000-0005-0000-0000-000009020000}"/>
    <cellStyle name="40% - Accent5 5 4 4 2" xfId="14098" xr:uid="{00000000-0005-0000-0000-000009020000}"/>
    <cellStyle name="40% - Accent5 5 4 5" xfId="8366" xr:uid="{00000000-0005-0000-0000-00000A020000}"/>
    <cellStyle name="40% - Accent5 5 5" xfId="1697" xr:uid="{00000000-0005-0000-0000-000029040000}"/>
    <cellStyle name="40% - Accent5 5 5 2" xfId="4537" xr:uid="{00000000-0005-0000-0000-000029040000}"/>
    <cellStyle name="40% - Accent5 5 5 2 2" xfId="11694" xr:uid="{00000000-0005-0000-0000-000005020000}"/>
    <cellStyle name="40% - Accent5 5 5 3" xfId="8855" xr:uid="{00000000-0005-0000-0000-000005020000}"/>
    <cellStyle name="40% - Accent5 5 6" xfId="3118" xr:uid="{00000000-0005-0000-0000-00001E040000}"/>
    <cellStyle name="40% - Accent5 5 6 2" xfId="10275" xr:uid="{00000000-0005-0000-0000-000005020000}"/>
    <cellStyle name="40% - Accent5 5 7" xfId="5990" xr:uid="{00000000-0005-0000-0000-0000AC000000}"/>
    <cellStyle name="40% - Accent5 5 7 2" xfId="13159" xr:uid="{00000000-0005-0000-0000-0000AC000000}"/>
    <cellStyle name="40% - Accent5 5 8" xfId="7435" xr:uid="{00000000-0005-0000-0000-000005020000}"/>
    <cellStyle name="40% - Accent5 6" xfId="357" xr:uid="{00000000-0005-0000-0000-00002A040000}"/>
    <cellStyle name="40% - Accent5 6 2" xfId="853" xr:uid="{00000000-0005-0000-0000-00002B040000}"/>
    <cellStyle name="40% - Accent5 6 2 2" xfId="2280" xr:uid="{00000000-0005-0000-0000-00002C040000}"/>
    <cellStyle name="40% - Accent5 6 2 2 2" xfId="5120" xr:uid="{00000000-0005-0000-0000-00002C040000}"/>
    <cellStyle name="40% - Accent5 6 2 2 2 2" xfId="12277" xr:uid="{00000000-0005-0000-0000-00000C020000}"/>
    <cellStyle name="40% - Accent5 6 2 2 3" xfId="9438" xr:uid="{00000000-0005-0000-0000-00000C020000}"/>
    <cellStyle name="40% - Accent5 6 2 3" xfId="3701" xr:uid="{00000000-0005-0000-0000-00002B040000}"/>
    <cellStyle name="40% - Accent5 6 2 3 2" xfId="10858" xr:uid="{00000000-0005-0000-0000-00000C020000}"/>
    <cellStyle name="40% - Accent5 6 2 4" xfId="6623" xr:uid="{00000000-0005-0000-0000-00000B020000}"/>
    <cellStyle name="40% - Accent5 6 2 4 2" xfId="13752" xr:uid="{00000000-0005-0000-0000-00000B020000}"/>
    <cellStyle name="40% - Accent5 6 2 5" xfId="8019" xr:uid="{00000000-0005-0000-0000-00000C020000}"/>
    <cellStyle name="40% - Accent5 6 3" xfId="1317" xr:uid="{00000000-0005-0000-0000-00002D040000}"/>
    <cellStyle name="40% - Accent5 6 3 2" xfId="2744" xr:uid="{00000000-0005-0000-0000-00002E040000}"/>
    <cellStyle name="40% - Accent5 6 3 2 2" xfId="5584" xr:uid="{00000000-0005-0000-0000-00002E040000}"/>
    <cellStyle name="40% - Accent5 6 3 2 2 2" xfId="12741" xr:uid="{00000000-0005-0000-0000-00000D020000}"/>
    <cellStyle name="40% - Accent5 6 3 2 3" xfId="9902" xr:uid="{00000000-0005-0000-0000-00000D020000}"/>
    <cellStyle name="40% - Accent5 6 3 3" xfId="4165" xr:uid="{00000000-0005-0000-0000-00002D040000}"/>
    <cellStyle name="40% - Accent5 6 3 3 2" xfId="11322" xr:uid="{00000000-0005-0000-0000-00000D020000}"/>
    <cellStyle name="40% - Accent5 6 3 4" xfId="7086" xr:uid="{00000000-0005-0000-0000-00000C020000}"/>
    <cellStyle name="40% - Accent5 6 3 4 2" xfId="14215" xr:uid="{00000000-0005-0000-0000-00000C020000}"/>
    <cellStyle name="40% - Accent5 6 3 5" xfId="8483" xr:uid="{00000000-0005-0000-0000-00000D020000}"/>
    <cellStyle name="40% - Accent5 6 4" xfId="1814" xr:uid="{00000000-0005-0000-0000-00002F040000}"/>
    <cellStyle name="40% - Accent5 6 4 2" xfId="4654" xr:uid="{00000000-0005-0000-0000-00002F040000}"/>
    <cellStyle name="40% - Accent5 6 4 2 2" xfId="11811" xr:uid="{00000000-0005-0000-0000-00000B020000}"/>
    <cellStyle name="40% - Accent5 6 4 3" xfId="8972" xr:uid="{00000000-0005-0000-0000-00000B020000}"/>
    <cellStyle name="40% - Accent5 6 5" xfId="3235" xr:uid="{00000000-0005-0000-0000-00002A040000}"/>
    <cellStyle name="40% - Accent5 6 5 2" xfId="10392" xr:uid="{00000000-0005-0000-0000-00000B020000}"/>
    <cellStyle name="40% - Accent5 6 6" xfId="6107" xr:uid="{00000000-0005-0000-0000-0000AE000000}"/>
    <cellStyle name="40% - Accent5 6 6 2" xfId="13276" xr:uid="{00000000-0005-0000-0000-0000AE000000}"/>
    <cellStyle name="40% - Accent5 6 7" xfId="7553" xr:uid="{00000000-0005-0000-0000-00000B020000}"/>
    <cellStyle name="40% - Accent5 7" xfId="620" xr:uid="{00000000-0005-0000-0000-000030040000}"/>
    <cellStyle name="40% - Accent5 7 2" xfId="2047" xr:uid="{00000000-0005-0000-0000-000031040000}"/>
    <cellStyle name="40% - Accent5 7 2 2" xfId="4887" xr:uid="{00000000-0005-0000-0000-000031040000}"/>
    <cellStyle name="40% - Accent5 7 2 2 2" xfId="12044" xr:uid="{00000000-0005-0000-0000-00000E020000}"/>
    <cellStyle name="40% - Accent5 7 2 3" xfId="9205" xr:uid="{00000000-0005-0000-0000-00000E020000}"/>
    <cellStyle name="40% - Accent5 7 3" xfId="3468" xr:uid="{00000000-0005-0000-0000-000030040000}"/>
    <cellStyle name="40% - Accent5 7 3 2" xfId="10625" xr:uid="{00000000-0005-0000-0000-00000E020000}"/>
    <cellStyle name="40% - Accent5 7 4" xfId="5844" xr:uid="{00000000-0005-0000-0000-0000AF000000}"/>
    <cellStyle name="40% - Accent5 7 4 2" xfId="13043" xr:uid="{00000000-0005-0000-0000-0000AF000000}"/>
    <cellStyle name="40% - Accent5 7 5" xfId="7786" xr:uid="{00000000-0005-0000-0000-00000E020000}"/>
    <cellStyle name="40% - Accent5 8" xfId="1084" xr:uid="{00000000-0005-0000-0000-000032040000}"/>
    <cellStyle name="40% - Accent5 8 2" xfId="2511" xr:uid="{00000000-0005-0000-0000-000033040000}"/>
    <cellStyle name="40% - Accent5 8 2 2" xfId="5351" xr:uid="{00000000-0005-0000-0000-000033040000}"/>
    <cellStyle name="40% - Accent5 8 2 2 2" xfId="12508" xr:uid="{00000000-0005-0000-0000-00000F020000}"/>
    <cellStyle name="40% - Accent5 8 2 3" xfId="9669" xr:uid="{00000000-0005-0000-0000-00000F020000}"/>
    <cellStyle name="40% - Accent5 8 3" xfId="3932" xr:uid="{00000000-0005-0000-0000-000032040000}"/>
    <cellStyle name="40% - Accent5 8 3 2" xfId="11089" xr:uid="{00000000-0005-0000-0000-00000F020000}"/>
    <cellStyle name="40% - Accent5 8 4" xfId="6853" xr:uid="{00000000-0005-0000-0000-00000E020000}"/>
    <cellStyle name="40% - Accent5 8 4 2" xfId="13982" xr:uid="{00000000-0005-0000-0000-00000E020000}"/>
    <cellStyle name="40% - Accent5 8 5" xfId="8250" xr:uid="{00000000-0005-0000-0000-00000F020000}"/>
    <cellStyle name="40% - Accent5 9" xfId="1565" xr:uid="{00000000-0005-0000-0000-000034040000}"/>
    <cellStyle name="40% - Accent5 9 2" xfId="2984" xr:uid="{00000000-0005-0000-0000-000035040000}"/>
    <cellStyle name="40% - Accent5 9 2 2" xfId="5824" xr:uid="{00000000-0005-0000-0000-000035040000}"/>
    <cellStyle name="40% - Accent5 9 2 2 2" xfId="12981" xr:uid="{00000000-0005-0000-0000-00001C060000}"/>
    <cellStyle name="40% - Accent5 9 2 3" xfId="10142" xr:uid="{00000000-0005-0000-0000-00001C060000}"/>
    <cellStyle name="40% - Accent5 9 3" xfId="4405" xr:uid="{00000000-0005-0000-0000-000034040000}"/>
    <cellStyle name="40% - Accent5 9 3 2" xfId="11562" xr:uid="{00000000-0005-0000-0000-00001C060000}"/>
    <cellStyle name="40% - Accent5 9 4" xfId="6361" xr:uid="{00000000-0005-0000-0000-00000F020000}"/>
    <cellStyle name="40% - Accent5 9 4 2" xfId="13513" xr:uid="{00000000-0005-0000-0000-00000F020000}"/>
    <cellStyle name="40% - Accent5 9 5" xfId="8723" xr:uid="{00000000-0005-0000-0000-00001C060000}"/>
    <cellStyle name="40% - Accent6" xfId="12" builtinId="51" customBuiltin="1"/>
    <cellStyle name="40% - Accent6 10" xfId="1581" xr:uid="{00000000-0005-0000-0000-000037040000}"/>
    <cellStyle name="40% - Accent6 10 2" xfId="4421" xr:uid="{00000000-0005-0000-0000-000037040000}"/>
    <cellStyle name="40% - Accent6 10 2 2" xfId="11578" xr:uid="{00000000-0005-0000-0000-000041080000}"/>
    <cellStyle name="40% - Accent6 10 3" xfId="8739" xr:uid="{00000000-0005-0000-0000-000041080000}"/>
    <cellStyle name="40% - Accent6 11" xfId="3003" xr:uid="{00000000-0005-0000-0000-0000EC0F0000}"/>
    <cellStyle name="40% - Accent6 11 2" xfId="10160" xr:uid="{00000000-0005-0000-0000-0000E90F0000}"/>
    <cellStyle name="40% - Accent6 12" xfId="7320" xr:uid="{00000000-0005-0000-0000-0000FF240000}"/>
    <cellStyle name="40% - Accent6 13" xfId="13013" xr:uid="{00000000-0005-0000-0000-000019130000}"/>
    <cellStyle name="40% - Accent6 2" xfId="71" xr:uid="{00000000-0005-0000-0000-000038040000}"/>
    <cellStyle name="40% - Accent6 2 2" xfId="207" xr:uid="{00000000-0005-0000-0000-000039040000}"/>
    <cellStyle name="40% - Accent6 2 2 2" xfId="515" xr:uid="{00000000-0005-0000-0000-00003A040000}"/>
    <cellStyle name="40% - Accent6 2 2 2 2" xfId="981" xr:uid="{00000000-0005-0000-0000-00003B040000}"/>
    <cellStyle name="40% - Accent6 2 2 2 2 2" xfId="2408" xr:uid="{00000000-0005-0000-0000-00003C040000}"/>
    <cellStyle name="40% - Accent6 2 2 2 2 2 2" xfId="5248" xr:uid="{00000000-0005-0000-0000-00003C040000}"/>
    <cellStyle name="40% - Accent6 2 2 2 2 2 2 2" xfId="12405" xr:uid="{00000000-0005-0000-0000-000014020000}"/>
    <cellStyle name="40% - Accent6 2 2 2 2 2 3" xfId="9566" xr:uid="{00000000-0005-0000-0000-000014020000}"/>
    <cellStyle name="40% - Accent6 2 2 2 2 3" xfId="3829" xr:uid="{00000000-0005-0000-0000-00003B040000}"/>
    <cellStyle name="40% - Accent6 2 2 2 2 3 2" xfId="10986" xr:uid="{00000000-0005-0000-0000-000014020000}"/>
    <cellStyle name="40% - Accent6 2 2 2 2 4" xfId="6751" xr:uid="{00000000-0005-0000-0000-000013020000}"/>
    <cellStyle name="40% - Accent6 2 2 2 2 4 2" xfId="13880" xr:uid="{00000000-0005-0000-0000-000013020000}"/>
    <cellStyle name="40% - Accent6 2 2 2 2 5" xfId="8147" xr:uid="{00000000-0005-0000-0000-000014020000}"/>
    <cellStyle name="40% - Accent6 2 2 2 3" xfId="1445" xr:uid="{00000000-0005-0000-0000-00003D040000}"/>
    <cellStyle name="40% - Accent6 2 2 2 3 2" xfId="2872" xr:uid="{00000000-0005-0000-0000-00003E040000}"/>
    <cellStyle name="40% - Accent6 2 2 2 3 2 2" xfId="5712" xr:uid="{00000000-0005-0000-0000-00003E040000}"/>
    <cellStyle name="40% - Accent6 2 2 2 3 2 2 2" xfId="12869" xr:uid="{00000000-0005-0000-0000-000015020000}"/>
    <cellStyle name="40% - Accent6 2 2 2 3 2 3" xfId="10030" xr:uid="{00000000-0005-0000-0000-000015020000}"/>
    <cellStyle name="40% - Accent6 2 2 2 3 3" xfId="4293" xr:uid="{00000000-0005-0000-0000-00003D040000}"/>
    <cellStyle name="40% - Accent6 2 2 2 3 3 2" xfId="11450" xr:uid="{00000000-0005-0000-0000-000015020000}"/>
    <cellStyle name="40% - Accent6 2 2 2 3 4" xfId="7214" xr:uid="{00000000-0005-0000-0000-000014020000}"/>
    <cellStyle name="40% - Accent6 2 2 2 3 4 2" xfId="14343" xr:uid="{00000000-0005-0000-0000-000014020000}"/>
    <cellStyle name="40% - Accent6 2 2 2 3 5" xfId="8611" xr:uid="{00000000-0005-0000-0000-000015020000}"/>
    <cellStyle name="40% - Accent6 2 2 2 4" xfId="1942" xr:uid="{00000000-0005-0000-0000-00003F040000}"/>
    <cellStyle name="40% - Accent6 2 2 2 4 2" xfId="4782" xr:uid="{00000000-0005-0000-0000-00003F040000}"/>
    <cellStyle name="40% - Accent6 2 2 2 4 2 2" xfId="11939" xr:uid="{00000000-0005-0000-0000-000013020000}"/>
    <cellStyle name="40% - Accent6 2 2 2 4 3" xfId="9100" xr:uid="{00000000-0005-0000-0000-000013020000}"/>
    <cellStyle name="40% - Accent6 2 2 2 5" xfId="3363" xr:uid="{00000000-0005-0000-0000-00003A040000}"/>
    <cellStyle name="40% - Accent6 2 2 2 5 2" xfId="10520" xr:uid="{00000000-0005-0000-0000-000013020000}"/>
    <cellStyle name="40% - Accent6 2 2 2 6" xfId="6235" xr:uid="{00000000-0005-0000-0000-0000B2000000}"/>
    <cellStyle name="40% - Accent6 2 2 2 6 2" xfId="13404" xr:uid="{00000000-0005-0000-0000-0000B2000000}"/>
    <cellStyle name="40% - Accent6 2 2 2 7" xfId="7681" xr:uid="{00000000-0005-0000-0000-000013020000}"/>
    <cellStyle name="40% - Accent6 2 2 3" xfId="748" xr:uid="{00000000-0005-0000-0000-000040040000}"/>
    <cellStyle name="40% - Accent6 2 2 3 2" xfId="2175" xr:uid="{00000000-0005-0000-0000-000041040000}"/>
    <cellStyle name="40% - Accent6 2 2 3 2 2" xfId="5015" xr:uid="{00000000-0005-0000-0000-000041040000}"/>
    <cellStyle name="40% - Accent6 2 2 3 2 2 2" xfId="12172" xr:uid="{00000000-0005-0000-0000-000016020000}"/>
    <cellStyle name="40% - Accent6 2 2 3 2 3" xfId="9333" xr:uid="{00000000-0005-0000-0000-000016020000}"/>
    <cellStyle name="40% - Accent6 2 2 3 3" xfId="3596" xr:uid="{00000000-0005-0000-0000-000040040000}"/>
    <cellStyle name="40% - Accent6 2 2 3 3 2" xfId="10753" xr:uid="{00000000-0005-0000-0000-000016020000}"/>
    <cellStyle name="40% - Accent6 2 2 3 4" xfId="6518" xr:uid="{00000000-0005-0000-0000-000015020000}"/>
    <cellStyle name="40% - Accent6 2 2 3 4 2" xfId="13647" xr:uid="{00000000-0005-0000-0000-000015020000}"/>
    <cellStyle name="40% - Accent6 2 2 3 5" xfId="7914" xr:uid="{00000000-0005-0000-0000-000016020000}"/>
    <cellStyle name="40% - Accent6 2 2 4" xfId="1212" xr:uid="{00000000-0005-0000-0000-000042040000}"/>
    <cellStyle name="40% - Accent6 2 2 4 2" xfId="2639" xr:uid="{00000000-0005-0000-0000-000043040000}"/>
    <cellStyle name="40% - Accent6 2 2 4 2 2" xfId="5479" xr:uid="{00000000-0005-0000-0000-000043040000}"/>
    <cellStyle name="40% - Accent6 2 2 4 2 2 2" xfId="12636" xr:uid="{00000000-0005-0000-0000-000017020000}"/>
    <cellStyle name="40% - Accent6 2 2 4 2 3" xfId="9797" xr:uid="{00000000-0005-0000-0000-000017020000}"/>
    <cellStyle name="40% - Accent6 2 2 4 3" xfId="4060" xr:uid="{00000000-0005-0000-0000-000042040000}"/>
    <cellStyle name="40% - Accent6 2 2 4 3 2" xfId="11217" xr:uid="{00000000-0005-0000-0000-000017020000}"/>
    <cellStyle name="40% - Accent6 2 2 4 4" xfId="6981" xr:uid="{00000000-0005-0000-0000-000016020000}"/>
    <cellStyle name="40% - Accent6 2 2 4 4 2" xfId="14110" xr:uid="{00000000-0005-0000-0000-000016020000}"/>
    <cellStyle name="40% - Accent6 2 2 4 5" xfId="8378" xr:uid="{00000000-0005-0000-0000-000017020000}"/>
    <cellStyle name="40% - Accent6 2 2 5" xfId="1709" xr:uid="{00000000-0005-0000-0000-000044040000}"/>
    <cellStyle name="40% - Accent6 2 2 5 2" xfId="4549" xr:uid="{00000000-0005-0000-0000-000044040000}"/>
    <cellStyle name="40% - Accent6 2 2 5 2 2" xfId="11706" xr:uid="{00000000-0005-0000-0000-000012020000}"/>
    <cellStyle name="40% - Accent6 2 2 5 3" xfId="8867" xr:uid="{00000000-0005-0000-0000-000012020000}"/>
    <cellStyle name="40% - Accent6 2 2 6" xfId="3130" xr:uid="{00000000-0005-0000-0000-000039040000}"/>
    <cellStyle name="40% - Accent6 2 2 6 2" xfId="10287" xr:uid="{00000000-0005-0000-0000-000012020000}"/>
    <cellStyle name="40% - Accent6 2 2 7" xfId="6002" xr:uid="{00000000-0005-0000-0000-0000B1000000}"/>
    <cellStyle name="40% - Accent6 2 2 7 2" xfId="13171" xr:uid="{00000000-0005-0000-0000-0000B1000000}"/>
    <cellStyle name="40% - Accent6 2 2 8" xfId="7447" xr:uid="{00000000-0005-0000-0000-000012020000}"/>
    <cellStyle name="40% - Accent6 2 3" xfId="417" xr:uid="{00000000-0005-0000-0000-000045040000}"/>
    <cellStyle name="40% - Accent6 2 3 2" xfId="883" xr:uid="{00000000-0005-0000-0000-000046040000}"/>
    <cellStyle name="40% - Accent6 2 3 2 2" xfId="2310" xr:uid="{00000000-0005-0000-0000-000047040000}"/>
    <cellStyle name="40% - Accent6 2 3 2 2 2" xfId="5150" xr:uid="{00000000-0005-0000-0000-000047040000}"/>
    <cellStyle name="40% - Accent6 2 3 2 2 2 2" xfId="12307" xr:uid="{00000000-0005-0000-0000-000019020000}"/>
    <cellStyle name="40% - Accent6 2 3 2 2 3" xfId="9468" xr:uid="{00000000-0005-0000-0000-000019020000}"/>
    <cellStyle name="40% - Accent6 2 3 2 3" xfId="3731" xr:uid="{00000000-0005-0000-0000-000046040000}"/>
    <cellStyle name="40% - Accent6 2 3 2 3 2" xfId="10888" xr:uid="{00000000-0005-0000-0000-000019020000}"/>
    <cellStyle name="40% - Accent6 2 3 2 4" xfId="6653" xr:uid="{00000000-0005-0000-0000-000018020000}"/>
    <cellStyle name="40% - Accent6 2 3 2 4 2" xfId="13782" xr:uid="{00000000-0005-0000-0000-000018020000}"/>
    <cellStyle name="40% - Accent6 2 3 2 5" xfId="8049" xr:uid="{00000000-0005-0000-0000-000019020000}"/>
    <cellStyle name="40% - Accent6 2 3 3" xfId="1347" xr:uid="{00000000-0005-0000-0000-000048040000}"/>
    <cellStyle name="40% - Accent6 2 3 3 2" xfId="2774" xr:uid="{00000000-0005-0000-0000-000049040000}"/>
    <cellStyle name="40% - Accent6 2 3 3 2 2" xfId="5614" xr:uid="{00000000-0005-0000-0000-000049040000}"/>
    <cellStyle name="40% - Accent6 2 3 3 2 2 2" xfId="12771" xr:uid="{00000000-0005-0000-0000-00001A020000}"/>
    <cellStyle name="40% - Accent6 2 3 3 2 3" xfId="9932" xr:uid="{00000000-0005-0000-0000-00001A020000}"/>
    <cellStyle name="40% - Accent6 2 3 3 3" xfId="4195" xr:uid="{00000000-0005-0000-0000-000048040000}"/>
    <cellStyle name="40% - Accent6 2 3 3 3 2" xfId="11352" xr:uid="{00000000-0005-0000-0000-00001A020000}"/>
    <cellStyle name="40% - Accent6 2 3 3 4" xfId="7116" xr:uid="{00000000-0005-0000-0000-000019020000}"/>
    <cellStyle name="40% - Accent6 2 3 3 4 2" xfId="14245" xr:uid="{00000000-0005-0000-0000-000019020000}"/>
    <cellStyle name="40% - Accent6 2 3 3 5" xfId="8513" xr:uid="{00000000-0005-0000-0000-00001A020000}"/>
    <cellStyle name="40% - Accent6 2 3 4" xfId="1844" xr:uid="{00000000-0005-0000-0000-00004A040000}"/>
    <cellStyle name="40% - Accent6 2 3 4 2" xfId="4684" xr:uid="{00000000-0005-0000-0000-00004A040000}"/>
    <cellStyle name="40% - Accent6 2 3 4 2 2" xfId="11841" xr:uid="{00000000-0005-0000-0000-000018020000}"/>
    <cellStyle name="40% - Accent6 2 3 4 3" xfId="9002" xr:uid="{00000000-0005-0000-0000-000018020000}"/>
    <cellStyle name="40% - Accent6 2 3 5" xfId="3265" xr:uid="{00000000-0005-0000-0000-000045040000}"/>
    <cellStyle name="40% - Accent6 2 3 5 2" xfId="10422" xr:uid="{00000000-0005-0000-0000-000018020000}"/>
    <cellStyle name="40% - Accent6 2 3 6" xfId="6137" xr:uid="{00000000-0005-0000-0000-0000B3000000}"/>
    <cellStyle name="40% - Accent6 2 3 6 2" xfId="13306" xr:uid="{00000000-0005-0000-0000-0000B3000000}"/>
    <cellStyle name="40% - Accent6 2 3 7" xfId="7583" xr:uid="{00000000-0005-0000-0000-000018020000}"/>
    <cellStyle name="40% - Accent6 2 4" xfId="650" xr:uid="{00000000-0005-0000-0000-00004B040000}"/>
    <cellStyle name="40% - Accent6 2 4 2" xfId="2077" xr:uid="{00000000-0005-0000-0000-00004C040000}"/>
    <cellStyle name="40% - Accent6 2 4 2 2" xfId="4917" xr:uid="{00000000-0005-0000-0000-00004C040000}"/>
    <cellStyle name="40% - Accent6 2 4 2 2 2" xfId="12074" xr:uid="{00000000-0005-0000-0000-00001B020000}"/>
    <cellStyle name="40% - Accent6 2 4 2 3" xfId="9235" xr:uid="{00000000-0005-0000-0000-00001B020000}"/>
    <cellStyle name="40% - Accent6 2 4 3" xfId="3498" xr:uid="{00000000-0005-0000-0000-00004B040000}"/>
    <cellStyle name="40% - Accent6 2 4 3 2" xfId="10655" xr:uid="{00000000-0005-0000-0000-00001B020000}"/>
    <cellStyle name="40% - Accent6 2 4 4" xfId="6420" xr:uid="{00000000-0005-0000-0000-00001A020000}"/>
    <cellStyle name="40% - Accent6 2 4 4 2" xfId="13549" xr:uid="{00000000-0005-0000-0000-00001A020000}"/>
    <cellStyle name="40% - Accent6 2 4 5" xfId="7816" xr:uid="{00000000-0005-0000-0000-00001B020000}"/>
    <cellStyle name="40% - Accent6 2 5" xfId="1114" xr:uid="{00000000-0005-0000-0000-00004D040000}"/>
    <cellStyle name="40% - Accent6 2 5 2" xfId="2541" xr:uid="{00000000-0005-0000-0000-00004E040000}"/>
    <cellStyle name="40% - Accent6 2 5 2 2" xfId="5381" xr:uid="{00000000-0005-0000-0000-00004E040000}"/>
    <cellStyle name="40% - Accent6 2 5 2 2 2" xfId="12538" xr:uid="{00000000-0005-0000-0000-00001C020000}"/>
    <cellStyle name="40% - Accent6 2 5 2 3" xfId="9699" xr:uid="{00000000-0005-0000-0000-00001C020000}"/>
    <cellStyle name="40% - Accent6 2 5 3" xfId="3962" xr:uid="{00000000-0005-0000-0000-00004D040000}"/>
    <cellStyle name="40% - Accent6 2 5 3 2" xfId="11119" xr:uid="{00000000-0005-0000-0000-00001C020000}"/>
    <cellStyle name="40% - Accent6 2 5 4" xfId="6883" xr:uid="{00000000-0005-0000-0000-00001B020000}"/>
    <cellStyle name="40% - Accent6 2 5 4 2" xfId="14012" xr:uid="{00000000-0005-0000-0000-00001B020000}"/>
    <cellStyle name="40% - Accent6 2 5 5" xfId="8280" xr:uid="{00000000-0005-0000-0000-00001C020000}"/>
    <cellStyle name="40% - Accent6 2 6" xfId="1610" xr:uid="{00000000-0005-0000-0000-00004F040000}"/>
    <cellStyle name="40% - Accent6 2 6 2" xfId="4450" xr:uid="{00000000-0005-0000-0000-00004F040000}"/>
    <cellStyle name="40% - Accent6 2 6 2 2" xfId="11607" xr:uid="{00000000-0005-0000-0000-000011020000}"/>
    <cellStyle name="40% - Accent6 2 6 3" xfId="8768" xr:uid="{00000000-0005-0000-0000-000011020000}"/>
    <cellStyle name="40% - Accent6 2 7" xfId="3032" xr:uid="{00000000-0005-0000-0000-000038040000}"/>
    <cellStyle name="40% - Accent6 2 7 2" xfId="10189" xr:uid="{00000000-0005-0000-0000-000011020000}"/>
    <cellStyle name="40% - Accent6 2 8" xfId="5904" xr:uid="{00000000-0005-0000-0000-0000B0000000}"/>
    <cellStyle name="40% - Accent6 2 8 2" xfId="13073" xr:uid="{00000000-0005-0000-0000-0000B0000000}"/>
    <cellStyle name="40% - Accent6 2 9" xfId="7349" xr:uid="{00000000-0005-0000-0000-000011020000}"/>
    <cellStyle name="40% - Accent6 3" xfId="116" xr:uid="{00000000-0005-0000-0000-000050040000}"/>
    <cellStyle name="40% - Accent6 3 2" xfId="208" xr:uid="{00000000-0005-0000-0000-000051040000}"/>
    <cellStyle name="40% - Accent6 3 2 2" xfId="516" xr:uid="{00000000-0005-0000-0000-000052040000}"/>
    <cellStyle name="40% - Accent6 3 2 2 2" xfId="982" xr:uid="{00000000-0005-0000-0000-000053040000}"/>
    <cellStyle name="40% - Accent6 3 2 2 2 2" xfId="2409" xr:uid="{00000000-0005-0000-0000-000054040000}"/>
    <cellStyle name="40% - Accent6 3 2 2 2 2 2" xfId="5249" xr:uid="{00000000-0005-0000-0000-000054040000}"/>
    <cellStyle name="40% - Accent6 3 2 2 2 2 2 2" xfId="12406" xr:uid="{00000000-0005-0000-0000-000020020000}"/>
    <cellStyle name="40% - Accent6 3 2 2 2 2 3" xfId="9567" xr:uid="{00000000-0005-0000-0000-000020020000}"/>
    <cellStyle name="40% - Accent6 3 2 2 2 3" xfId="3830" xr:uid="{00000000-0005-0000-0000-000053040000}"/>
    <cellStyle name="40% - Accent6 3 2 2 2 3 2" xfId="10987" xr:uid="{00000000-0005-0000-0000-000020020000}"/>
    <cellStyle name="40% - Accent6 3 2 2 2 4" xfId="6752" xr:uid="{00000000-0005-0000-0000-00001F020000}"/>
    <cellStyle name="40% - Accent6 3 2 2 2 4 2" xfId="13881" xr:uid="{00000000-0005-0000-0000-00001F020000}"/>
    <cellStyle name="40% - Accent6 3 2 2 2 5" xfId="8148" xr:uid="{00000000-0005-0000-0000-000020020000}"/>
    <cellStyle name="40% - Accent6 3 2 2 3" xfId="1446" xr:uid="{00000000-0005-0000-0000-000055040000}"/>
    <cellStyle name="40% - Accent6 3 2 2 3 2" xfId="2873" xr:uid="{00000000-0005-0000-0000-000056040000}"/>
    <cellStyle name="40% - Accent6 3 2 2 3 2 2" xfId="5713" xr:uid="{00000000-0005-0000-0000-000056040000}"/>
    <cellStyle name="40% - Accent6 3 2 2 3 2 2 2" xfId="12870" xr:uid="{00000000-0005-0000-0000-000021020000}"/>
    <cellStyle name="40% - Accent6 3 2 2 3 2 3" xfId="10031" xr:uid="{00000000-0005-0000-0000-000021020000}"/>
    <cellStyle name="40% - Accent6 3 2 2 3 3" xfId="4294" xr:uid="{00000000-0005-0000-0000-000055040000}"/>
    <cellStyle name="40% - Accent6 3 2 2 3 3 2" xfId="11451" xr:uid="{00000000-0005-0000-0000-000021020000}"/>
    <cellStyle name="40% - Accent6 3 2 2 3 4" xfId="7215" xr:uid="{00000000-0005-0000-0000-000020020000}"/>
    <cellStyle name="40% - Accent6 3 2 2 3 4 2" xfId="14344" xr:uid="{00000000-0005-0000-0000-000020020000}"/>
    <cellStyle name="40% - Accent6 3 2 2 3 5" xfId="8612" xr:uid="{00000000-0005-0000-0000-000021020000}"/>
    <cellStyle name="40% - Accent6 3 2 2 4" xfId="1943" xr:uid="{00000000-0005-0000-0000-000057040000}"/>
    <cellStyle name="40% - Accent6 3 2 2 4 2" xfId="4783" xr:uid="{00000000-0005-0000-0000-000057040000}"/>
    <cellStyle name="40% - Accent6 3 2 2 4 2 2" xfId="11940" xr:uid="{00000000-0005-0000-0000-00001F020000}"/>
    <cellStyle name="40% - Accent6 3 2 2 4 3" xfId="9101" xr:uid="{00000000-0005-0000-0000-00001F020000}"/>
    <cellStyle name="40% - Accent6 3 2 2 5" xfId="3364" xr:uid="{00000000-0005-0000-0000-000052040000}"/>
    <cellStyle name="40% - Accent6 3 2 2 5 2" xfId="10521" xr:uid="{00000000-0005-0000-0000-00001F020000}"/>
    <cellStyle name="40% - Accent6 3 2 2 6" xfId="6236" xr:uid="{00000000-0005-0000-0000-0000B6000000}"/>
    <cellStyle name="40% - Accent6 3 2 2 6 2" xfId="13405" xr:uid="{00000000-0005-0000-0000-0000B6000000}"/>
    <cellStyle name="40% - Accent6 3 2 2 7" xfId="7682" xr:uid="{00000000-0005-0000-0000-00001F020000}"/>
    <cellStyle name="40% - Accent6 3 2 3" xfId="749" xr:uid="{00000000-0005-0000-0000-000058040000}"/>
    <cellStyle name="40% - Accent6 3 2 3 2" xfId="2176" xr:uid="{00000000-0005-0000-0000-000059040000}"/>
    <cellStyle name="40% - Accent6 3 2 3 2 2" xfId="5016" xr:uid="{00000000-0005-0000-0000-000059040000}"/>
    <cellStyle name="40% - Accent6 3 2 3 2 2 2" xfId="12173" xr:uid="{00000000-0005-0000-0000-000022020000}"/>
    <cellStyle name="40% - Accent6 3 2 3 2 3" xfId="9334" xr:uid="{00000000-0005-0000-0000-000022020000}"/>
    <cellStyle name="40% - Accent6 3 2 3 3" xfId="3597" xr:uid="{00000000-0005-0000-0000-000058040000}"/>
    <cellStyle name="40% - Accent6 3 2 3 3 2" xfId="10754" xr:uid="{00000000-0005-0000-0000-000022020000}"/>
    <cellStyle name="40% - Accent6 3 2 3 4" xfId="6519" xr:uid="{00000000-0005-0000-0000-000021020000}"/>
    <cellStyle name="40% - Accent6 3 2 3 4 2" xfId="13648" xr:uid="{00000000-0005-0000-0000-000021020000}"/>
    <cellStyle name="40% - Accent6 3 2 3 5" xfId="7915" xr:uid="{00000000-0005-0000-0000-000022020000}"/>
    <cellStyle name="40% - Accent6 3 2 4" xfId="1213" xr:uid="{00000000-0005-0000-0000-00005A040000}"/>
    <cellStyle name="40% - Accent6 3 2 4 2" xfId="2640" xr:uid="{00000000-0005-0000-0000-00005B040000}"/>
    <cellStyle name="40% - Accent6 3 2 4 2 2" xfId="5480" xr:uid="{00000000-0005-0000-0000-00005B040000}"/>
    <cellStyle name="40% - Accent6 3 2 4 2 2 2" xfId="12637" xr:uid="{00000000-0005-0000-0000-000023020000}"/>
    <cellStyle name="40% - Accent6 3 2 4 2 3" xfId="9798" xr:uid="{00000000-0005-0000-0000-000023020000}"/>
    <cellStyle name="40% - Accent6 3 2 4 3" xfId="4061" xr:uid="{00000000-0005-0000-0000-00005A040000}"/>
    <cellStyle name="40% - Accent6 3 2 4 3 2" xfId="11218" xr:uid="{00000000-0005-0000-0000-000023020000}"/>
    <cellStyle name="40% - Accent6 3 2 4 4" xfId="6982" xr:uid="{00000000-0005-0000-0000-000022020000}"/>
    <cellStyle name="40% - Accent6 3 2 4 4 2" xfId="14111" xr:uid="{00000000-0005-0000-0000-000022020000}"/>
    <cellStyle name="40% - Accent6 3 2 4 5" xfId="8379" xr:uid="{00000000-0005-0000-0000-000023020000}"/>
    <cellStyle name="40% - Accent6 3 2 5" xfId="1710" xr:uid="{00000000-0005-0000-0000-00005C040000}"/>
    <cellStyle name="40% - Accent6 3 2 5 2" xfId="4550" xr:uid="{00000000-0005-0000-0000-00005C040000}"/>
    <cellStyle name="40% - Accent6 3 2 5 2 2" xfId="11707" xr:uid="{00000000-0005-0000-0000-00001E020000}"/>
    <cellStyle name="40% - Accent6 3 2 5 3" xfId="8868" xr:uid="{00000000-0005-0000-0000-00001E020000}"/>
    <cellStyle name="40% - Accent6 3 2 6" xfId="3131" xr:uid="{00000000-0005-0000-0000-000051040000}"/>
    <cellStyle name="40% - Accent6 3 2 6 2" xfId="10288" xr:uid="{00000000-0005-0000-0000-00001E020000}"/>
    <cellStyle name="40% - Accent6 3 2 7" xfId="6003" xr:uid="{00000000-0005-0000-0000-0000B5000000}"/>
    <cellStyle name="40% - Accent6 3 2 7 2" xfId="13172" xr:uid="{00000000-0005-0000-0000-0000B5000000}"/>
    <cellStyle name="40% - Accent6 3 2 8" xfId="7448" xr:uid="{00000000-0005-0000-0000-00001E020000}"/>
    <cellStyle name="40% - Accent6 3 3" xfId="452" xr:uid="{00000000-0005-0000-0000-00005D040000}"/>
    <cellStyle name="40% - Accent6 3 3 2" xfId="918" xr:uid="{00000000-0005-0000-0000-00005E040000}"/>
    <cellStyle name="40% - Accent6 3 3 2 2" xfId="2345" xr:uid="{00000000-0005-0000-0000-00005F040000}"/>
    <cellStyle name="40% - Accent6 3 3 2 2 2" xfId="5185" xr:uid="{00000000-0005-0000-0000-00005F040000}"/>
    <cellStyle name="40% - Accent6 3 3 2 2 2 2" xfId="12342" xr:uid="{00000000-0005-0000-0000-000025020000}"/>
    <cellStyle name="40% - Accent6 3 3 2 2 3" xfId="9503" xr:uid="{00000000-0005-0000-0000-000025020000}"/>
    <cellStyle name="40% - Accent6 3 3 2 3" xfId="3766" xr:uid="{00000000-0005-0000-0000-00005E040000}"/>
    <cellStyle name="40% - Accent6 3 3 2 3 2" xfId="10923" xr:uid="{00000000-0005-0000-0000-000025020000}"/>
    <cellStyle name="40% - Accent6 3 3 2 4" xfId="6688" xr:uid="{00000000-0005-0000-0000-000024020000}"/>
    <cellStyle name="40% - Accent6 3 3 2 4 2" xfId="13817" xr:uid="{00000000-0005-0000-0000-000024020000}"/>
    <cellStyle name="40% - Accent6 3 3 2 5" xfId="8084" xr:uid="{00000000-0005-0000-0000-000025020000}"/>
    <cellStyle name="40% - Accent6 3 3 3" xfId="1382" xr:uid="{00000000-0005-0000-0000-000060040000}"/>
    <cellStyle name="40% - Accent6 3 3 3 2" xfId="2809" xr:uid="{00000000-0005-0000-0000-000061040000}"/>
    <cellStyle name="40% - Accent6 3 3 3 2 2" xfId="5649" xr:uid="{00000000-0005-0000-0000-000061040000}"/>
    <cellStyle name="40% - Accent6 3 3 3 2 2 2" xfId="12806" xr:uid="{00000000-0005-0000-0000-000026020000}"/>
    <cellStyle name="40% - Accent6 3 3 3 2 3" xfId="9967" xr:uid="{00000000-0005-0000-0000-000026020000}"/>
    <cellStyle name="40% - Accent6 3 3 3 3" xfId="4230" xr:uid="{00000000-0005-0000-0000-000060040000}"/>
    <cellStyle name="40% - Accent6 3 3 3 3 2" xfId="11387" xr:uid="{00000000-0005-0000-0000-000026020000}"/>
    <cellStyle name="40% - Accent6 3 3 3 4" xfId="7151" xr:uid="{00000000-0005-0000-0000-000025020000}"/>
    <cellStyle name="40% - Accent6 3 3 3 4 2" xfId="14280" xr:uid="{00000000-0005-0000-0000-000025020000}"/>
    <cellStyle name="40% - Accent6 3 3 3 5" xfId="8548" xr:uid="{00000000-0005-0000-0000-000026020000}"/>
    <cellStyle name="40% - Accent6 3 3 4" xfId="1879" xr:uid="{00000000-0005-0000-0000-000062040000}"/>
    <cellStyle name="40% - Accent6 3 3 4 2" xfId="4719" xr:uid="{00000000-0005-0000-0000-000062040000}"/>
    <cellStyle name="40% - Accent6 3 3 4 2 2" xfId="11876" xr:uid="{00000000-0005-0000-0000-000024020000}"/>
    <cellStyle name="40% - Accent6 3 3 4 3" xfId="9037" xr:uid="{00000000-0005-0000-0000-000024020000}"/>
    <cellStyle name="40% - Accent6 3 3 5" xfId="3300" xr:uid="{00000000-0005-0000-0000-00005D040000}"/>
    <cellStyle name="40% - Accent6 3 3 5 2" xfId="10457" xr:uid="{00000000-0005-0000-0000-000024020000}"/>
    <cellStyle name="40% - Accent6 3 3 6" xfId="6172" xr:uid="{00000000-0005-0000-0000-0000B7000000}"/>
    <cellStyle name="40% - Accent6 3 3 6 2" xfId="13341" xr:uid="{00000000-0005-0000-0000-0000B7000000}"/>
    <cellStyle name="40% - Accent6 3 3 7" xfId="7618" xr:uid="{00000000-0005-0000-0000-000024020000}"/>
    <cellStyle name="40% - Accent6 3 4" xfId="685" xr:uid="{00000000-0005-0000-0000-000063040000}"/>
    <cellStyle name="40% - Accent6 3 4 2" xfId="2112" xr:uid="{00000000-0005-0000-0000-000064040000}"/>
    <cellStyle name="40% - Accent6 3 4 2 2" xfId="4952" xr:uid="{00000000-0005-0000-0000-000064040000}"/>
    <cellStyle name="40% - Accent6 3 4 2 2 2" xfId="12109" xr:uid="{00000000-0005-0000-0000-000027020000}"/>
    <cellStyle name="40% - Accent6 3 4 2 3" xfId="9270" xr:uid="{00000000-0005-0000-0000-000027020000}"/>
    <cellStyle name="40% - Accent6 3 4 3" xfId="3533" xr:uid="{00000000-0005-0000-0000-000063040000}"/>
    <cellStyle name="40% - Accent6 3 4 3 2" xfId="10690" xr:uid="{00000000-0005-0000-0000-000027020000}"/>
    <cellStyle name="40% - Accent6 3 4 4" xfId="6455" xr:uid="{00000000-0005-0000-0000-000026020000}"/>
    <cellStyle name="40% - Accent6 3 4 4 2" xfId="13584" xr:uid="{00000000-0005-0000-0000-000026020000}"/>
    <cellStyle name="40% - Accent6 3 4 5" xfId="7851" xr:uid="{00000000-0005-0000-0000-000027020000}"/>
    <cellStyle name="40% - Accent6 3 5" xfId="1149" xr:uid="{00000000-0005-0000-0000-000065040000}"/>
    <cellStyle name="40% - Accent6 3 5 2" xfId="2576" xr:uid="{00000000-0005-0000-0000-000066040000}"/>
    <cellStyle name="40% - Accent6 3 5 2 2" xfId="5416" xr:uid="{00000000-0005-0000-0000-000066040000}"/>
    <cellStyle name="40% - Accent6 3 5 2 2 2" xfId="12573" xr:uid="{00000000-0005-0000-0000-000028020000}"/>
    <cellStyle name="40% - Accent6 3 5 2 3" xfId="9734" xr:uid="{00000000-0005-0000-0000-000028020000}"/>
    <cellStyle name="40% - Accent6 3 5 3" xfId="3997" xr:uid="{00000000-0005-0000-0000-000065040000}"/>
    <cellStyle name="40% - Accent6 3 5 3 2" xfId="11154" xr:uid="{00000000-0005-0000-0000-000028020000}"/>
    <cellStyle name="40% - Accent6 3 5 4" xfId="6918" xr:uid="{00000000-0005-0000-0000-000027020000}"/>
    <cellStyle name="40% - Accent6 3 5 4 2" xfId="14047" xr:uid="{00000000-0005-0000-0000-000027020000}"/>
    <cellStyle name="40% - Accent6 3 5 5" xfId="8315" xr:uid="{00000000-0005-0000-0000-000028020000}"/>
    <cellStyle name="40% - Accent6 3 6" xfId="1646" xr:uid="{00000000-0005-0000-0000-000067040000}"/>
    <cellStyle name="40% - Accent6 3 6 2" xfId="4486" xr:uid="{00000000-0005-0000-0000-000067040000}"/>
    <cellStyle name="40% - Accent6 3 6 2 2" xfId="11643" xr:uid="{00000000-0005-0000-0000-00001D020000}"/>
    <cellStyle name="40% - Accent6 3 6 3" xfId="8804" xr:uid="{00000000-0005-0000-0000-00001D020000}"/>
    <cellStyle name="40% - Accent6 3 7" xfId="3067" xr:uid="{00000000-0005-0000-0000-000050040000}"/>
    <cellStyle name="40% - Accent6 3 7 2" xfId="10224" xr:uid="{00000000-0005-0000-0000-00001D020000}"/>
    <cellStyle name="40% - Accent6 3 8" xfId="5939" xr:uid="{00000000-0005-0000-0000-0000B4000000}"/>
    <cellStyle name="40% - Accent6 3 8 2" xfId="13108" xr:uid="{00000000-0005-0000-0000-0000B4000000}"/>
    <cellStyle name="40% - Accent6 3 9" xfId="7384" xr:uid="{00000000-0005-0000-0000-00001D020000}"/>
    <cellStyle name="40% - Accent6 4" xfId="183" xr:uid="{00000000-0005-0000-0000-000068040000}"/>
    <cellStyle name="40% - Accent6 4 2" xfId="206" xr:uid="{00000000-0005-0000-0000-000069040000}"/>
    <cellStyle name="40% - Accent6 4 2 2" xfId="514" xr:uid="{00000000-0005-0000-0000-00006A040000}"/>
    <cellStyle name="40% - Accent6 4 2 2 2" xfId="980" xr:uid="{00000000-0005-0000-0000-00006B040000}"/>
    <cellStyle name="40% - Accent6 4 2 2 2 2" xfId="2407" xr:uid="{00000000-0005-0000-0000-00006C040000}"/>
    <cellStyle name="40% - Accent6 4 2 2 2 2 2" xfId="5247" xr:uid="{00000000-0005-0000-0000-00006C040000}"/>
    <cellStyle name="40% - Accent6 4 2 2 2 2 2 2" xfId="12404" xr:uid="{00000000-0005-0000-0000-00002C020000}"/>
    <cellStyle name="40% - Accent6 4 2 2 2 2 3" xfId="9565" xr:uid="{00000000-0005-0000-0000-00002C020000}"/>
    <cellStyle name="40% - Accent6 4 2 2 2 3" xfId="3828" xr:uid="{00000000-0005-0000-0000-00006B040000}"/>
    <cellStyle name="40% - Accent6 4 2 2 2 3 2" xfId="10985" xr:uid="{00000000-0005-0000-0000-00002C020000}"/>
    <cellStyle name="40% - Accent6 4 2 2 2 4" xfId="6750" xr:uid="{00000000-0005-0000-0000-00002B020000}"/>
    <cellStyle name="40% - Accent6 4 2 2 2 4 2" xfId="13879" xr:uid="{00000000-0005-0000-0000-00002B020000}"/>
    <cellStyle name="40% - Accent6 4 2 2 2 5" xfId="8146" xr:uid="{00000000-0005-0000-0000-00002C020000}"/>
    <cellStyle name="40% - Accent6 4 2 2 3" xfId="1444" xr:uid="{00000000-0005-0000-0000-00006D040000}"/>
    <cellStyle name="40% - Accent6 4 2 2 3 2" xfId="2871" xr:uid="{00000000-0005-0000-0000-00006E040000}"/>
    <cellStyle name="40% - Accent6 4 2 2 3 2 2" xfId="5711" xr:uid="{00000000-0005-0000-0000-00006E040000}"/>
    <cellStyle name="40% - Accent6 4 2 2 3 2 2 2" xfId="12868" xr:uid="{00000000-0005-0000-0000-00002D020000}"/>
    <cellStyle name="40% - Accent6 4 2 2 3 2 3" xfId="10029" xr:uid="{00000000-0005-0000-0000-00002D020000}"/>
    <cellStyle name="40% - Accent6 4 2 2 3 3" xfId="4292" xr:uid="{00000000-0005-0000-0000-00006D040000}"/>
    <cellStyle name="40% - Accent6 4 2 2 3 3 2" xfId="11449" xr:uid="{00000000-0005-0000-0000-00002D020000}"/>
    <cellStyle name="40% - Accent6 4 2 2 3 4" xfId="7213" xr:uid="{00000000-0005-0000-0000-00002C020000}"/>
    <cellStyle name="40% - Accent6 4 2 2 3 4 2" xfId="14342" xr:uid="{00000000-0005-0000-0000-00002C020000}"/>
    <cellStyle name="40% - Accent6 4 2 2 3 5" xfId="8610" xr:uid="{00000000-0005-0000-0000-00002D020000}"/>
    <cellStyle name="40% - Accent6 4 2 2 4" xfId="1941" xr:uid="{00000000-0005-0000-0000-00006F040000}"/>
    <cellStyle name="40% - Accent6 4 2 2 4 2" xfId="4781" xr:uid="{00000000-0005-0000-0000-00006F040000}"/>
    <cellStyle name="40% - Accent6 4 2 2 4 2 2" xfId="11938" xr:uid="{00000000-0005-0000-0000-00002B020000}"/>
    <cellStyle name="40% - Accent6 4 2 2 4 3" xfId="9099" xr:uid="{00000000-0005-0000-0000-00002B020000}"/>
    <cellStyle name="40% - Accent6 4 2 2 5" xfId="3362" xr:uid="{00000000-0005-0000-0000-00006A040000}"/>
    <cellStyle name="40% - Accent6 4 2 2 5 2" xfId="10519" xr:uid="{00000000-0005-0000-0000-00002B020000}"/>
    <cellStyle name="40% - Accent6 4 2 2 6" xfId="6234" xr:uid="{00000000-0005-0000-0000-0000BA000000}"/>
    <cellStyle name="40% - Accent6 4 2 2 6 2" xfId="13403" xr:uid="{00000000-0005-0000-0000-0000BA000000}"/>
    <cellStyle name="40% - Accent6 4 2 2 7" xfId="7680" xr:uid="{00000000-0005-0000-0000-00002B020000}"/>
    <cellStyle name="40% - Accent6 4 2 3" xfId="747" xr:uid="{00000000-0005-0000-0000-000070040000}"/>
    <cellStyle name="40% - Accent6 4 2 3 2" xfId="2174" xr:uid="{00000000-0005-0000-0000-000071040000}"/>
    <cellStyle name="40% - Accent6 4 2 3 2 2" xfId="5014" xr:uid="{00000000-0005-0000-0000-000071040000}"/>
    <cellStyle name="40% - Accent6 4 2 3 2 2 2" xfId="12171" xr:uid="{00000000-0005-0000-0000-00002E020000}"/>
    <cellStyle name="40% - Accent6 4 2 3 2 3" xfId="9332" xr:uid="{00000000-0005-0000-0000-00002E020000}"/>
    <cellStyle name="40% - Accent6 4 2 3 3" xfId="3595" xr:uid="{00000000-0005-0000-0000-000070040000}"/>
    <cellStyle name="40% - Accent6 4 2 3 3 2" xfId="10752" xr:uid="{00000000-0005-0000-0000-00002E020000}"/>
    <cellStyle name="40% - Accent6 4 2 3 4" xfId="6517" xr:uid="{00000000-0005-0000-0000-00002D020000}"/>
    <cellStyle name="40% - Accent6 4 2 3 4 2" xfId="13646" xr:uid="{00000000-0005-0000-0000-00002D020000}"/>
    <cellStyle name="40% - Accent6 4 2 3 5" xfId="7913" xr:uid="{00000000-0005-0000-0000-00002E020000}"/>
    <cellStyle name="40% - Accent6 4 2 4" xfId="1211" xr:uid="{00000000-0005-0000-0000-000072040000}"/>
    <cellStyle name="40% - Accent6 4 2 4 2" xfId="2638" xr:uid="{00000000-0005-0000-0000-000073040000}"/>
    <cellStyle name="40% - Accent6 4 2 4 2 2" xfId="5478" xr:uid="{00000000-0005-0000-0000-000073040000}"/>
    <cellStyle name="40% - Accent6 4 2 4 2 2 2" xfId="12635" xr:uid="{00000000-0005-0000-0000-00002F020000}"/>
    <cellStyle name="40% - Accent6 4 2 4 2 3" xfId="9796" xr:uid="{00000000-0005-0000-0000-00002F020000}"/>
    <cellStyle name="40% - Accent6 4 2 4 3" xfId="4059" xr:uid="{00000000-0005-0000-0000-000072040000}"/>
    <cellStyle name="40% - Accent6 4 2 4 3 2" xfId="11216" xr:uid="{00000000-0005-0000-0000-00002F020000}"/>
    <cellStyle name="40% - Accent6 4 2 4 4" xfId="6980" xr:uid="{00000000-0005-0000-0000-00002E020000}"/>
    <cellStyle name="40% - Accent6 4 2 4 4 2" xfId="14109" xr:uid="{00000000-0005-0000-0000-00002E020000}"/>
    <cellStyle name="40% - Accent6 4 2 4 5" xfId="8377" xr:uid="{00000000-0005-0000-0000-00002F020000}"/>
    <cellStyle name="40% - Accent6 4 2 5" xfId="1708" xr:uid="{00000000-0005-0000-0000-000074040000}"/>
    <cellStyle name="40% - Accent6 4 2 5 2" xfId="4548" xr:uid="{00000000-0005-0000-0000-000074040000}"/>
    <cellStyle name="40% - Accent6 4 2 5 2 2" xfId="11705" xr:uid="{00000000-0005-0000-0000-00002A020000}"/>
    <cellStyle name="40% - Accent6 4 2 5 3" xfId="8866" xr:uid="{00000000-0005-0000-0000-00002A020000}"/>
    <cellStyle name="40% - Accent6 4 2 6" xfId="3129" xr:uid="{00000000-0005-0000-0000-000069040000}"/>
    <cellStyle name="40% - Accent6 4 2 6 2" xfId="10286" xr:uid="{00000000-0005-0000-0000-00002A020000}"/>
    <cellStyle name="40% - Accent6 4 2 7" xfId="6001" xr:uid="{00000000-0005-0000-0000-0000B9000000}"/>
    <cellStyle name="40% - Accent6 4 2 7 2" xfId="13170" xr:uid="{00000000-0005-0000-0000-0000B9000000}"/>
    <cellStyle name="40% - Accent6 4 2 8" xfId="7446" xr:uid="{00000000-0005-0000-0000-00002A020000}"/>
    <cellStyle name="40% - Accent6 4 3" xfId="492" xr:uid="{00000000-0005-0000-0000-000075040000}"/>
    <cellStyle name="40% - Accent6 4 3 2" xfId="958" xr:uid="{00000000-0005-0000-0000-000076040000}"/>
    <cellStyle name="40% - Accent6 4 3 2 2" xfId="2385" xr:uid="{00000000-0005-0000-0000-000077040000}"/>
    <cellStyle name="40% - Accent6 4 3 2 2 2" xfId="5225" xr:uid="{00000000-0005-0000-0000-000077040000}"/>
    <cellStyle name="40% - Accent6 4 3 2 2 2 2" xfId="12382" xr:uid="{00000000-0005-0000-0000-000031020000}"/>
    <cellStyle name="40% - Accent6 4 3 2 2 3" xfId="9543" xr:uid="{00000000-0005-0000-0000-000031020000}"/>
    <cellStyle name="40% - Accent6 4 3 2 3" xfId="3806" xr:uid="{00000000-0005-0000-0000-000076040000}"/>
    <cellStyle name="40% - Accent6 4 3 2 3 2" xfId="10963" xr:uid="{00000000-0005-0000-0000-000031020000}"/>
    <cellStyle name="40% - Accent6 4 3 2 4" xfId="6728" xr:uid="{00000000-0005-0000-0000-000030020000}"/>
    <cellStyle name="40% - Accent6 4 3 2 4 2" xfId="13857" xr:uid="{00000000-0005-0000-0000-000030020000}"/>
    <cellStyle name="40% - Accent6 4 3 2 5" xfId="8124" xr:uid="{00000000-0005-0000-0000-000031020000}"/>
    <cellStyle name="40% - Accent6 4 3 3" xfId="1422" xr:uid="{00000000-0005-0000-0000-000078040000}"/>
    <cellStyle name="40% - Accent6 4 3 3 2" xfId="2849" xr:uid="{00000000-0005-0000-0000-000079040000}"/>
    <cellStyle name="40% - Accent6 4 3 3 2 2" xfId="5689" xr:uid="{00000000-0005-0000-0000-000079040000}"/>
    <cellStyle name="40% - Accent6 4 3 3 2 2 2" xfId="12846" xr:uid="{00000000-0005-0000-0000-000032020000}"/>
    <cellStyle name="40% - Accent6 4 3 3 2 3" xfId="10007" xr:uid="{00000000-0005-0000-0000-000032020000}"/>
    <cellStyle name="40% - Accent6 4 3 3 3" xfId="4270" xr:uid="{00000000-0005-0000-0000-000078040000}"/>
    <cellStyle name="40% - Accent6 4 3 3 3 2" xfId="11427" xr:uid="{00000000-0005-0000-0000-000032020000}"/>
    <cellStyle name="40% - Accent6 4 3 3 4" xfId="7191" xr:uid="{00000000-0005-0000-0000-000031020000}"/>
    <cellStyle name="40% - Accent6 4 3 3 4 2" xfId="14320" xr:uid="{00000000-0005-0000-0000-000031020000}"/>
    <cellStyle name="40% - Accent6 4 3 3 5" xfId="8588" xr:uid="{00000000-0005-0000-0000-000032020000}"/>
    <cellStyle name="40% - Accent6 4 3 4" xfId="1919" xr:uid="{00000000-0005-0000-0000-00007A040000}"/>
    <cellStyle name="40% - Accent6 4 3 4 2" xfId="4759" xr:uid="{00000000-0005-0000-0000-00007A040000}"/>
    <cellStyle name="40% - Accent6 4 3 4 2 2" xfId="11916" xr:uid="{00000000-0005-0000-0000-000030020000}"/>
    <cellStyle name="40% - Accent6 4 3 4 3" xfId="9077" xr:uid="{00000000-0005-0000-0000-000030020000}"/>
    <cellStyle name="40% - Accent6 4 3 5" xfId="3340" xr:uid="{00000000-0005-0000-0000-000075040000}"/>
    <cellStyle name="40% - Accent6 4 3 5 2" xfId="10497" xr:uid="{00000000-0005-0000-0000-000030020000}"/>
    <cellStyle name="40% - Accent6 4 3 6" xfId="6212" xr:uid="{00000000-0005-0000-0000-0000BB000000}"/>
    <cellStyle name="40% - Accent6 4 3 6 2" xfId="13381" xr:uid="{00000000-0005-0000-0000-0000BB000000}"/>
    <cellStyle name="40% - Accent6 4 3 7" xfId="7658" xr:uid="{00000000-0005-0000-0000-000030020000}"/>
    <cellStyle name="40% - Accent6 4 4" xfId="725" xr:uid="{00000000-0005-0000-0000-00007B040000}"/>
    <cellStyle name="40% - Accent6 4 4 2" xfId="2152" xr:uid="{00000000-0005-0000-0000-00007C040000}"/>
    <cellStyle name="40% - Accent6 4 4 2 2" xfId="4992" xr:uid="{00000000-0005-0000-0000-00007C040000}"/>
    <cellStyle name="40% - Accent6 4 4 2 2 2" xfId="12149" xr:uid="{00000000-0005-0000-0000-000033020000}"/>
    <cellStyle name="40% - Accent6 4 4 2 3" xfId="9310" xr:uid="{00000000-0005-0000-0000-000033020000}"/>
    <cellStyle name="40% - Accent6 4 4 3" xfId="3573" xr:uid="{00000000-0005-0000-0000-00007B040000}"/>
    <cellStyle name="40% - Accent6 4 4 3 2" xfId="10730" xr:uid="{00000000-0005-0000-0000-000033020000}"/>
    <cellStyle name="40% - Accent6 4 4 4" xfId="6495" xr:uid="{00000000-0005-0000-0000-000032020000}"/>
    <cellStyle name="40% - Accent6 4 4 4 2" xfId="13624" xr:uid="{00000000-0005-0000-0000-000032020000}"/>
    <cellStyle name="40% - Accent6 4 4 5" xfId="7891" xr:uid="{00000000-0005-0000-0000-000033020000}"/>
    <cellStyle name="40% - Accent6 4 5" xfId="1189" xr:uid="{00000000-0005-0000-0000-00007D040000}"/>
    <cellStyle name="40% - Accent6 4 5 2" xfId="2616" xr:uid="{00000000-0005-0000-0000-00007E040000}"/>
    <cellStyle name="40% - Accent6 4 5 2 2" xfId="5456" xr:uid="{00000000-0005-0000-0000-00007E040000}"/>
    <cellStyle name="40% - Accent6 4 5 2 2 2" xfId="12613" xr:uid="{00000000-0005-0000-0000-000034020000}"/>
    <cellStyle name="40% - Accent6 4 5 2 3" xfId="9774" xr:uid="{00000000-0005-0000-0000-000034020000}"/>
    <cellStyle name="40% - Accent6 4 5 3" xfId="4037" xr:uid="{00000000-0005-0000-0000-00007D040000}"/>
    <cellStyle name="40% - Accent6 4 5 3 2" xfId="11194" xr:uid="{00000000-0005-0000-0000-000034020000}"/>
    <cellStyle name="40% - Accent6 4 5 4" xfId="6958" xr:uid="{00000000-0005-0000-0000-000033020000}"/>
    <cellStyle name="40% - Accent6 4 5 4 2" xfId="14087" xr:uid="{00000000-0005-0000-0000-000033020000}"/>
    <cellStyle name="40% - Accent6 4 5 5" xfId="8355" xr:uid="{00000000-0005-0000-0000-000034020000}"/>
    <cellStyle name="40% - Accent6 4 6" xfId="1686" xr:uid="{00000000-0005-0000-0000-00007F040000}"/>
    <cellStyle name="40% - Accent6 4 6 2" xfId="4526" xr:uid="{00000000-0005-0000-0000-00007F040000}"/>
    <cellStyle name="40% - Accent6 4 6 2 2" xfId="11683" xr:uid="{00000000-0005-0000-0000-000029020000}"/>
    <cellStyle name="40% - Accent6 4 6 3" xfId="8844" xr:uid="{00000000-0005-0000-0000-000029020000}"/>
    <cellStyle name="40% - Accent6 4 7" xfId="3107" xr:uid="{00000000-0005-0000-0000-000068040000}"/>
    <cellStyle name="40% - Accent6 4 7 2" xfId="10264" xr:uid="{00000000-0005-0000-0000-000029020000}"/>
    <cellStyle name="40% - Accent6 4 8" xfId="5979" xr:uid="{00000000-0005-0000-0000-0000B8000000}"/>
    <cellStyle name="40% - Accent6 4 8 2" xfId="13148" xr:uid="{00000000-0005-0000-0000-0000B8000000}"/>
    <cellStyle name="40% - Accent6 4 9" xfId="7424" xr:uid="{00000000-0005-0000-0000-000029020000}"/>
    <cellStyle name="40% - Accent6 5" xfId="197" xr:uid="{00000000-0005-0000-0000-000080040000}"/>
    <cellStyle name="40% - Accent6 5 2" xfId="505" xr:uid="{00000000-0005-0000-0000-000081040000}"/>
    <cellStyle name="40% - Accent6 5 2 2" xfId="971" xr:uid="{00000000-0005-0000-0000-000082040000}"/>
    <cellStyle name="40% - Accent6 5 2 2 2" xfId="2398" xr:uid="{00000000-0005-0000-0000-000083040000}"/>
    <cellStyle name="40% - Accent6 5 2 2 2 2" xfId="5238" xr:uid="{00000000-0005-0000-0000-000083040000}"/>
    <cellStyle name="40% - Accent6 5 2 2 2 2 2" xfId="12395" xr:uid="{00000000-0005-0000-0000-000037020000}"/>
    <cellStyle name="40% - Accent6 5 2 2 2 3" xfId="9556" xr:uid="{00000000-0005-0000-0000-000037020000}"/>
    <cellStyle name="40% - Accent6 5 2 2 3" xfId="3819" xr:uid="{00000000-0005-0000-0000-000082040000}"/>
    <cellStyle name="40% - Accent6 5 2 2 3 2" xfId="10976" xr:uid="{00000000-0005-0000-0000-000037020000}"/>
    <cellStyle name="40% - Accent6 5 2 2 4" xfId="6741" xr:uid="{00000000-0005-0000-0000-000036020000}"/>
    <cellStyle name="40% - Accent6 5 2 2 4 2" xfId="13870" xr:uid="{00000000-0005-0000-0000-000036020000}"/>
    <cellStyle name="40% - Accent6 5 2 2 5" xfId="8137" xr:uid="{00000000-0005-0000-0000-000037020000}"/>
    <cellStyle name="40% - Accent6 5 2 3" xfId="1435" xr:uid="{00000000-0005-0000-0000-000084040000}"/>
    <cellStyle name="40% - Accent6 5 2 3 2" xfId="2862" xr:uid="{00000000-0005-0000-0000-000085040000}"/>
    <cellStyle name="40% - Accent6 5 2 3 2 2" xfId="5702" xr:uid="{00000000-0005-0000-0000-000085040000}"/>
    <cellStyle name="40% - Accent6 5 2 3 2 2 2" xfId="12859" xr:uid="{00000000-0005-0000-0000-000038020000}"/>
    <cellStyle name="40% - Accent6 5 2 3 2 3" xfId="10020" xr:uid="{00000000-0005-0000-0000-000038020000}"/>
    <cellStyle name="40% - Accent6 5 2 3 3" xfId="4283" xr:uid="{00000000-0005-0000-0000-000084040000}"/>
    <cellStyle name="40% - Accent6 5 2 3 3 2" xfId="11440" xr:uid="{00000000-0005-0000-0000-000038020000}"/>
    <cellStyle name="40% - Accent6 5 2 3 4" xfId="7204" xr:uid="{00000000-0005-0000-0000-000037020000}"/>
    <cellStyle name="40% - Accent6 5 2 3 4 2" xfId="14333" xr:uid="{00000000-0005-0000-0000-000037020000}"/>
    <cellStyle name="40% - Accent6 5 2 3 5" xfId="8601" xr:uid="{00000000-0005-0000-0000-000038020000}"/>
    <cellStyle name="40% - Accent6 5 2 4" xfId="1932" xr:uid="{00000000-0005-0000-0000-000086040000}"/>
    <cellStyle name="40% - Accent6 5 2 4 2" xfId="4772" xr:uid="{00000000-0005-0000-0000-000086040000}"/>
    <cellStyle name="40% - Accent6 5 2 4 2 2" xfId="11929" xr:uid="{00000000-0005-0000-0000-000036020000}"/>
    <cellStyle name="40% - Accent6 5 2 4 3" xfId="9090" xr:uid="{00000000-0005-0000-0000-000036020000}"/>
    <cellStyle name="40% - Accent6 5 2 5" xfId="3353" xr:uid="{00000000-0005-0000-0000-000081040000}"/>
    <cellStyle name="40% - Accent6 5 2 5 2" xfId="10510" xr:uid="{00000000-0005-0000-0000-000036020000}"/>
    <cellStyle name="40% - Accent6 5 2 6" xfId="6225" xr:uid="{00000000-0005-0000-0000-0000BD000000}"/>
    <cellStyle name="40% - Accent6 5 2 6 2" xfId="13394" xr:uid="{00000000-0005-0000-0000-0000BD000000}"/>
    <cellStyle name="40% - Accent6 5 2 7" xfId="7671" xr:uid="{00000000-0005-0000-0000-000036020000}"/>
    <cellStyle name="40% - Accent6 5 3" xfId="738" xr:uid="{00000000-0005-0000-0000-000087040000}"/>
    <cellStyle name="40% - Accent6 5 3 2" xfId="2165" xr:uid="{00000000-0005-0000-0000-000088040000}"/>
    <cellStyle name="40% - Accent6 5 3 2 2" xfId="5005" xr:uid="{00000000-0005-0000-0000-000088040000}"/>
    <cellStyle name="40% - Accent6 5 3 2 2 2" xfId="12162" xr:uid="{00000000-0005-0000-0000-000039020000}"/>
    <cellStyle name="40% - Accent6 5 3 2 3" xfId="9323" xr:uid="{00000000-0005-0000-0000-000039020000}"/>
    <cellStyle name="40% - Accent6 5 3 3" xfId="3586" xr:uid="{00000000-0005-0000-0000-000087040000}"/>
    <cellStyle name="40% - Accent6 5 3 3 2" xfId="10743" xr:uid="{00000000-0005-0000-0000-000039020000}"/>
    <cellStyle name="40% - Accent6 5 3 4" xfId="6508" xr:uid="{00000000-0005-0000-0000-000038020000}"/>
    <cellStyle name="40% - Accent6 5 3 4 2" xfId="13637" xr:uid="{00000000-0005-0000-0000-000038020000}"/>
    <cellStyle name="40% - Accent6 5 3 5" xfId="7904" xr:uid="{00000000-0005-0000-0000-000039020000}"/>
    <cellStyle name="40% - Accent6 5 4" xfId="1202" xr:uid="{00000000-0005-0000-0000-000089040000}"/>
    <cellStyle name="40% - Accent6 5 4 2" xfId="2629" xr:uid="{00000000-0005-0000-0000-00008A040000}"/>
    <cellStyle name="40% - Accent6 5 4 2 2" xfId="5469" xr:uid="{00000000-0005-0000-0000-00008A040000}"/>
    <cellStyle name="40% - Accent6 5 4 2 2 2" xfId="12626" xr:uid="{00000000-0005-0000-0000-00003A020000}"/>
    <cellStyle name="40% - Accent6 5 4 2 3" xfId="9787" xr:uid="{00000000-0005-0000-0000-00003A020000}"/>
    <cellStyle name="40% - Accent6 5 4 3" xfId="4050" xr:uid="{00000000-0005-0000-0000-000089040000}"/>
    <cellStyle name="40% - Accent6 5 4 3 2" xfId="11207" xr:uid="{00000000-0005-0000-0000-00003A020000}"/>
    <cellStyle name="40% - Accent6 5 4 4" xfId="6971" xr:uid="{00000000-0005-0000-0000-000039020000}"/>
    <cellStyle name="40% - Accent6 5 4 4 2" xfId="14100" xr:uid="{00000000-0005-0000-0000-000039020000}"/>
    <cellStyle name="40% - Accent6 5 4 5" xfId="8368" xr:uid="{00000000-0005-0000-0000-00003A020000}"/>
    <cellStyle name="40% - Accent6 5 5" xfId="1699" xr:uid="{00000000-0005-0000-0000-00008B040000}"/>
    <cellStyle name="40% - Accent6 5 5 2" xfId="4539" xr:uid="{00000000-0005-0000-0000-00008B040000}"/>
    <cellStyle name="40% - Accent6 5 5 2 2" xfId="11696" xr:uid="{00000000-0005-0000-0000-000035020000}"/>
    <cellStyle name="40% - Accent6 5 5 3" xfId="8857" xr:uid="{00000000-0005-0000-0000-000035020000}"/>
    <cellStyle name="40% - Accent6 5 6" xfId="3120" xr:uid="{00000000-0005-0000-0000-000080040000}"/>
    <cellStyle name="40% - Accent6 5 6 2" xfId="10277" xr:uid="{00000000-0005-0000-0000-000035020000}"/>
    <cellStyle name="40% - Accent6 5 7" xfId="5992" xr:uid="{00000000-0005-0000-0000-0000BC000000}"/>
    <cellStyle name="40% - Accent6 5 7 2" xfId="13161" xr:uid="{00000000-0005-0000-0000-0000BC000000}"/>
    <cellStyle name="40% - Accent6 5 8" xfId="7437" xr:uid="{00000000-0005-0000-0000-000035020000}"/>
    <cellStyle name="40% - Accent6 6" xfId="358" xr:uid="{00000000-0005-0000-0000-00008C040000}"/>
    <cellStyle name="40% - Accent6 6 2" xfId="854" xr:uid="{00000000-0005-0000-0000-00008D040000}"/>
    <cellStyle name="40% - Accent6 6 2 2" xfId="2281" xr:uid="{00000000-0005-0000-0000-00008E040000}"/>
    <cellStyle name="40% - Accent6 6 2 2 2" xfId="5121" xr:uid="{00000000-0005-0000-0000-00008E040000}"/>
    <cellStyle name="40% - Accent6 6 2 2 2 2" xfId="12278" xr:uid="{00000000-0005-0000-0000-00003C020000}"/>
    <cellStyle name="40% - Accent6 6 2 2 3" xfId="9439" xr:uid="{00000000-0005-0000-0000-00003C020000}"/>
    <cellStyle name="40% - Accent6 6 2 3" xfId="3702" xr:uid="{00000000-0005-0000-0000-00008D040000}"/>
    <cellStyle name="40% - Accent6 6 2 3 2" xfId="10859" xr:uid="{00000000-0005-0000-0000-00003C020000}"/>
    <cellStyle name="40% - Accent6 6 2 4" xfId="6624" xr:uid="{00000000-0005-0000-0000-00003B020000}"/>
    <cellStyle name="40% - Accent6 6 2 4 2" xfId="13753" xr:uid="{00000000-0005-0000-0000-00003B020000}"/>
    <cellStyle name="40% - Accent6 6 2 5" xfId="8020" xr:uid="{00000000-0005-0000-0000-00003C020000}"/>
    <cellStyle name="40% - Accent6 6 3" xfId="1318" xr:uid="{00000000-0005-0000-0000-00008F040000}"/>
    <cellStyle name="40% - Accent6 6 3 2" xfId="2745" xr:uid="{00000000-0005-0000-0000-000090040000}"/>
    <cellStyle name="40% - Accent6 6 3 2 2" xfId="5585" xr:uid="{00000000-0005-0000-0000-000090040000}"/>
    <cellStyle name="40% - Accent6 6 3 2 2 2" xfId="12742" xr:uid="{00000000-0005-0000-0000-00003D020000}"/>
    <cellStyle name="40% - Accent6 6 3 2 3" xfId="9903" xr:uid="{00000000-0005-0000-0000-00003D020000}"/>
    <cellStyle name="40% - Accent6 6 3 3" xfId="4166" xr:uid="{00000000-0005-0000-0000-00008F040000}"/>
    <cellStyle name="40% - Accent6 6 3 3 2" xfId="11323" xr:uid="{00000000-0005-0000-0000-00003D020000}"/>
    <cellStyle name="40% - Accent6 6 3 4" xfId="7087" xr:uid="{00000000-0005-0000-0000-00003C020000}"/>
    <cellStyle name="40% - Accent6 6 3 4 2" xfId="14216" xr:uid="{00000000-0005-0000-0000-00003C020000}"/>
    <cellStyle name="40% - Accent6 6 3 5" xfId="8484" xr:uid="{00000000-0005-0000-0000-00003D020000}"/>
    <cellStyle name="40% - Accent6 6 4" xfId="1815" xr:uid="{00000000-0005-0000-0000-000091040000}"/>
    <cellStyle name="40% - Accent6 6 4 2" xfId="4655" xr:uid="{00000000-0005-0000-0000-000091040000}"/>
    <cellStyle name="40% - Accent6 6 4 2 2" xfId="11812" xr:uid="{00000000-0005-0000-0000-00003B020000}"/>
    <cellStyle name="40% - Accent6 6 4 3" xfId="8973" xr:uid="{00000000-0005-0000-0000-00003B020000}"/>
    <cellStyle name="40% - Accent6 6 5" xfId="3236" xr:uid="{00000000-0005-0000-0000-00008C040000}"/>
    <cellStyle name="40% - Accent6 6 5 2" xfId="10393" xr:uid="{00000000-0005-0000-0000-00003B020000}"/>
    <cellStyle name="40% - Accent6 6 6" xfId="6108" xr:uid="{00000000-0005-0000-0000-0000BE000000}"/>
    <cellStyle name="40% - Accent6 6 6 2" xfId="13277" xr:uid="{00000000-0005-0000-0000-0000BE000000}"/>
    <cellStyle name="40% - Accent6 6 7" xfId="7554" xr:uid="{00000000-0005-0000-0000-00003B020000}"/>
    <cellStyle name="40% - Accent6 7" xfId="621" xr:uid="{00000000-0005-0000-0000-000092040000}"/>
    <cellStyle name="40% - Accent6 7 2" xfId="2048" xr:uid="{00000000-0005-0000-0000-000093040000}"/>
    <cellStyle name="40% - Accent6 7 2 2" xfId="4888" xr:uid="{00000000-0005-0000-0000-000093040000}"/>
    <cellStyle name="40% - Accent6 7 2 2 2" xfId="12045" xr:uid="{00000000-0005-0000-0000-00003E020000}"/>
    <cellStyle name="40% - Accent6 7 2 3" xfId="9206" xr:uid="{00000000-0005-0000-0000-00003E020000}"/>
    <cellStyle name="40% - Accent6 7 3" xfId="3469" xr:uid="{00000000-0005-0000-0000-000092040000}"/>
    <cellStyle name="40% - Accent6 7 3 2" xfId="10626" xr:uid="{00000000-0005-0000-0000-00003E020000}"/>
    <cellStyle name="40% - Accent6 7 4" xfId="5845" xr:uid="{00000000-0005-0000-0000-0000BF000000}"/>
    <cellStyle name="40% - Accent6 7 4 2" xfId="13044" xr:uid="{00000000-0005-0000-0000-0000BF000000}"/>
    <cellStyle name="40% - Accent6 7 5" xfId="7787" xr:uid="{00000000-0005-0000-0000-00003E020000}"/>
    <cellStyle name="40% - Accent6 8" xfId="1085" xr:uid="{00000000-0005-0000-0000-000094040000}"/>
    <cellStyle name="40% - Accent6 8 2" xfId="2512" xr:uid="{00000000-0005-0000-0000-000095040000}"/>
    <cellStyle name="40% - Accent6 8 2 2" xfId="5352" xr:uid="{00000000-0005-0000-0000-000095040000}"/>
    <cellStyle name="40% - Accent6 8 2 2 2" xfId="12509" xr:uid="{00000000-0005-0000-0000-00003F020000}"/>
    <cellStyle name="40% - Accent6 8 2 3" xfId="9670" xr:uid="{00000000-0005-0000-0000-00003F020000}"/>
    <cellStyle name="40% - Accent6 8 3" xfId="3933" xr:uid="{00000000-0005-0000-0000-000094040000}"/>
    <cellStyle name="40% - Accent6 8 3 2" xfId="11090" xr:uid="{00000000-0005-0000-0000-00003F020000}"/>
    <cellStyle name="40% - Accent6 8 4" xfId="6854" xr:uid="{00000000-0005-0000-0000-00003E020000}"/>
    <cellStyle name="40% - Accent6 8 4 2" xfId="13983" xr:uid="{00000000-0005-0000-0000-00003E020000}"/>
    <cellStyle name="40% - Accent6 8 5" xfId="8251" xr:uid="{00000000-0005-0000-0000-00003F020000}"/>
    <cellStyle name="40% - Accent6 9" xfId="1568" xr:uid="{00000000-0005-0000-0000-000096040000}"/>
    <cellStyle name="40% - Accent6 9 2" xfId="2987" xr:uid="{00000000-0005-0000-0000-000097040000}"/>
    <cellStyle name="40% - Accent6 9 2 2" xfId="5827" xr:uid="{00000000-0005-0000-0000-000097040000}"/>
    <cellStyle name="40% - Accent6 9 2 2 2" xfId="12984" xr:uid="{00000000-0005-0000-0000-00001D060000}"/>
    <cellStyle name="40% - Accent6 9 2 3" xfId="10145" xr:uid="{00000000-0005-0000-0000-00001D060000}"/>
    <cellStyle name="40% - Accent6 9 3" xfId="4408" xr:uid="{00000000-0005-0000-0000-000096040000}"/>
    <cellStyle name="40% - Accent6 9 3 2" xfId="11565" xr:uid="{00000000-0005-0000-0000-00001D060000}"/>
    <cellStyle name="40% - Accent6 9 4" xfId="6362" xr:uid="{00000000-0005-0000-0000-00003F020000}"/>
    <cellStyle name="40% - Accent6 9 4 2" xfId="13514" xr:uid="{00000000-0005-0000-0000-00003F020000}"/>
    <cellStyle name="40% - Accent6 9 5" xfId="8726" xr:uid="{00000000-0005-0000-0000-00001D060000}"/>
    <cellStyle name="60% - Accent1" xfId="13" builtinId="32" customBuiltin="1"/>
    <cellStyle name="60% - Accent1 2" xfId="164" xr:uid="{00000000-0005-0000-0000-000099040000}"/>
    <cellStyle name="60% - Accent1 2 2" xfId="209" xr:uid="{00000000-0005-0000-0000-00009A040000}"/>
    <cellStyle name="60% - Accent1 3" xfId="359" xr:uid="{00000000-0005-0000-0000-00009B040000}"/>
    <cellStyle name="60% - Accent1 4" xfId="1554" xr:uid="{00000000-0005-0000-0000-00009C040000}"/>
    <cellStyle name="60% - Accent1 4 2" xfId="2973" xr:uid="{00000000-0005-0000-0000-00009D040000}"/>
    <cellStyle name="60% - Accent1 4 2 2" xfId="5813" xr:uid="{00000000-0005-0000-0000-00009D040000}"/>
    <cellStyle name="60% - Accent1 4 2 2 2" xfId="12970" xr:uid="{00000000-0005-0000-0000-00001E060000}"/>
    <cellStyle name="60% - Accent1 4 2 3" xfId="10131" xr:uid="{00000000-0005-0000-0000-00001E060000}"/>
    <cellStyle name="60% - Accent1 4 3" xfId="4394" xr:uid="{00000000-0005-0000-0000-00009C040000}"/>
    <cellStyle name="60% - Accent1 4 3 2" xfId="11551" xr:uid="{00000000-0005-0000-0000-00001E060000}"/>
    <cellStyle name="60% - Accent1 4 4" xfId="5846" xr:uid="{00000000-0005-0000-0000-0000C3000000}"/>
    <cellStyle name="60% - Accent1 4 5" xfId="8712" xr:uid="{00000000-0005-0000-0000-00001E060000}"/>
    <cellStyle name="60% - Accent1 5" xfId="13005" xr:uid="{00000000-0005-0000-0000-0000D1140000}"/>
    <cellStyle name="60% - Accent2" xfId="14" builtinId="36" customBuiltin="1"/>
    <cellStyle name="60% - Accent2 2" xfId="168" xr:uid="{00000000-0005-0000-0000-00009F040000}"/>
    <cellStyle name="60% - Accent2 2 2" xfId="210" xr:uid="{00000000-0005-0000-0000-0000A0040000}"/>
    <cellStyle name="60% - Accent2 3" xfId="360" xr:uid="{00000000-0005-0000-0000-0000A1040000}"/>
    <cellStyle name="60% - Accent2 4" xfId="1557" xr:uid="{00000000-0005-0000-0000-0000A2040000}"/>
    <cellStyle name="60% - Accent2 4 2" xfId="2976" xr:uid="{00000000-0005-0000-0000-0000A3040000}"/>
    <cellStyle name="60% - Accent2 4 2 2" xfId="5816" xr:uid="{00000000-0005-0000-0000-0000A3040000}"/>
    <cellStyle name="60% - Accent2 4 2 2 2" xfId="12973" xr:uid="{00000000-0005-0000-0000-00001F060000}"/>
    <cellStyle name="60% - Accent2 4 2 3" xfId="10134" xr:uid="{00000000-0005-0000-0000-00001F060000}"/>
    <cellStyle name="60% - Accent2 4 3" xfId="4397" xr:uid="{00000000-0005-0000-0000-0000A2040000}"/>
    <cellStyle name="60% - Accent2 4 3 2" xfId="11554" xr:uid="{00000000-0005-0000-0000-00001F060000}"/>
    <cellStyle name="60% - Accent2 4 4" xfId="5847" xr:uid="{00000000-0005-0000-0000-0000C7000000}"/>
    <cellStyle name="60% - Accent2 4 5" xfId="8715" xr:uid="{00000000-0005-0000-0000-00001F060000}"/>
    <cellStyle name="60% - Accent2 5" xfId="12990" xr:uid="{00000000-0005-0000-0000-0000DE140000}"/>
    <cellStyle name="60% - Accent3" xfId="15" builtinId="40" customBuiltin="1"/>
    <cellStyle name="60% - Accent3 2" xfId="172" xr:uid="{00000000-0005-0000-0000-0000A5040000}"/>
    <cellStyle name="60% - Accent3 2 2" xfId="211" xr:uid="{00000000-0005-0000-0000-0000A6040000}"/>
    <cellStyle name="60% - Accent3 3" xfId="361" xr:uid="{00000000-0005-0000-0000-0000A7040000}"/>
    <cellStyle name="60% - Accent3 4" xfId="1560" xr:uid="{00000000-0005-0000-0000-0000A8040000}"/>
    <cellStyle name="60% - Accent3 4 2" xfId="2979" xr:uid="{00000000-0005-0000-0000-0000A9040000}"/>
    <cellStyle name="60% - Accent3 4 2 2" xfId="5819" xr:uid="{00000000-0005-0000-0000-0000A9040000}"/>
    <cellStyle name="60% - Accent3 4 2 2 2" xfId="12976" xr:uid="{00000000-0005-0000-0000-000020060000}"/>
    <cellStyle name="60% - Accent3 4 2 3" xfId="10137" xr:uid="{00000000-0005-0000-0000-000020060000}"/>
    <cellStyle name="60% - Accent3 4 3" xfId="4400" xr:uid="{00000000-0005-0000-0000-0000A8040000}"/>
    <cellStyle name="60% - Accent3 4 3 2" xfId="11557" xr:uid="{00000000-0005-0000-0000-000020060000}"/>
    <cellStyle name="60% - Accent3 4 4" xfId="5848" xr:uid="{00000000-0005-0000-0000-0000CB000000}"/>
    <cellStyle name="60% - Accent3 4 5" xfId="8718" xr:uid="{00000000-0005-0000-0000-000020060000}"/>
    <cellStyle name="60% - Accent3 5" xfId="13023" xr:uid="{00000000-0005-0000-0000-0000EB140000}"/>
    <cellStyle name="60% - Accent4" xfId="16" builtinId="44" customBuiltin="1"/>
    <cellStyle name="60% - Accent4 2" xfId="176" xr:uid="{00000000-0005-0000-0000-0000AB040000}"/>
    <cellStyle name="60% - Accent4 2 2" xfId="212" xr:uid="{00000000-0005-0000-0000-0000AC040000}"/>
    <cellStyle name="60% - Accent4 3" xfId="362" xr:uid="{00000000-0005-0000-0000-0000AD040000}"/>
    <cellStyle name="60% - Accent4 4" xfId="1563" xr:uid="{00000000-0005-0000-0000-0000AE040000}"/>
    <cellStyle name="60% - Accent4 4 2" xfId="2982" xr:uid="{00000000-0005-0000-0000-0000AF040000}"/>
    <cellStyle name="60% - Accent4 4 2 2" xfId="5822" xr:uid="{00000000-0005-0000-0000-0000AF040000}"/>
    <cellStyle name="60% - Accent4 4 2 2 2" xfId="12979" xr:uid="{00000000-0005-0000-0000-000021060000}"/>
    <cellStyle name="60% - Accent4 4 2 3" xfId="10140" xr:uid="{00000000-0005-0000-0000-000021060000}"/>
    <cellStyle name="60% - Accent4 4 3" xfId="4403" xr:uid="{00000000-0005-0000-0000-0000AE040000}"/>
    <cellStyle name="60% - Accent4 4 3 2" xfId="11560" xr:uid="{00000000-0005-0000-0000-000021060000}"/>
    <cellStyle name="60% - Accent4 4 4" xfId="5849" xr:uid="{00000000-0005-0000-0000-0000CF000000}"/>
    <cellStyle name="60% - Accent4 4 5" xfId="8721" xr:uid="{00000000-0005-0000-0000-000021060000}"/>
    <cellStyle name="60% - Accent4 5" xfId="12997" xr:uid="{00000000-0005-0000-0000-0000F8140000}"/>
    <cellStyle name="60% - Accent5" xfId="17" builtinId="48" customBuiltin="1"/>
    <cellStyle name="60% - Accent5 2" xfId="180" xr:uid="{00000000-0005-0000-0000-0000B1040000}"/>
    <cellStyle name="60% - Accent5 2 2" xfId="213" xr:uid="{00000000-0005-0000-0000-0000B2040000}"/>
    <cellStyle name="60% - Accent5 3" xfId="363" xr:uid="{00000000-0005-0000-0000-0000B3040000}"/>
    <cellStyle name="60% - Accent5 4" xfId="1566" xr:uid="{00000000-0005-0000-0000-0000B4040000}"/>
    <cellStyle name="60% - Accent5 4 2" xfId="2985" xr:uid="{00000000-0005-0000-0000-0000B5040000}"/>
    <cellStyle name="60% - Accent5 4 2 2" xfId="5825" xr:uid="{00000000-0005-0000-0000-0000B5040000}"/>
    <cellStyle name="60% - Accent5 4 2 2 2" xfId="12982" xr:uid="{00000000-0005-0000-0000-000022060000}"/>
    <cellStyle name="60% - Accent5 4 2 3" xfId="10143" xr:uid="{00000000-0005-0000-0000-000022060000}"/>
    <cellStyle name="60% - Accent5 4 3" xfId="4406" xr:uid="{00000000-0005-0000-0000-0000B4040000}"/>
    <cellStyle name="60% - Accent5 4 3 2" xfId="11563" xr:uid="{00000000-0005-0000-0000-000022060000}"/>
    <cellStyle name="60% - Accent5 4 4" xfId="5850" xr:uid="{00000000-0005-0000-0000-0000D3000000}"/>
    <cellStyle name="60% - Accent5 4 5" xfId="8724" xr:uid="{00000000-0005-0000-0000-000022060000}"/>
    <cellStyle name="60% - Accent5 5" xfId="12994" xr:uid="{00000000-0005-0000-0000-000005150000}"/>
    <cellStyle name="60% - Accent6" xfId="18" builtinId="52" customBuiltin="1"/>
    <cellStyle name="60% - Accent6 2" xfId="184" xr:uid="{00000000-0005-0000-0000-0000B7040000}"/>
    <cellStyle name="60% - Accent6 2 2" xfId="214" xr:uid="{00000000-0005-0000-0000-0000B8040000}"/>
    <cellStyle name="60% - Accent6 3" xfId="364" xr:uid="{00000000-0005-0000-0000-0000B9040000}"/>
    <cellStyle name="60% - Accent6 4" xfId="1569" xr:uid="{00000000-0005-0000-0000-0000BA040000}"/>
    <cellStyle name="60% - Accent6 4 2" xfId="2988" xr:uid="{00000000-0005-0000-0000-0000BB040000}"/>
    <cellStyle name="60% - Accent6 4 2 2" xfId="5828" xr:uid="{00000000-0005-0000-0000-0000BB040000}"/>
    <cellStyle name="60% - Accent6 4 2 2 2" xfId="12985" xr:uid="{00000000-0005-0000-0000-000023060000}"/>
    <cellStyle name="60% - Accent6 4 2 3" xfId="10146" xr:uid="{00000000-0005-0000-0000-000023060000}"/>
    <cellStyle name="60% - Accent6 4 3" xfId="4409" xr:uid="{00000000-0005-0000-0000-0000BA040000}"/>
    <cellStyle name="60% - Accent6 4 3 2" xfId="11566" xr:uid="{00000000-0005-0000-0000-000023060000}"/>
    <cellStyle name="60% - Accent6 4 4" xfId="5851" xr:uid="{00000000-0005-0000-0000-0000D7000000}"/>
    <cellStyle name="60% - Accent6 4 5" xfId="8727" xr:uid="{00000000-0005-0000-0000-000023060000}"/>
    <cellStyle name="60% - Accent6 5" xfId="12993" xr:uid="{00000000-0005-0000-0000-000012150000}"/>
    <cellStyle name="Accent1" xfId="19" builtinId="29" customBuiltin="1"/>
    <cellStyle name="Accent1 2" xfId="161" xr:uid="{00000000-0005-0000-0000-0000BD040000}"/>
    <cellStyle name="Accent1 2 2" xfId="215" xr:uid="{00000000-0005-0000-0000-0000BE040000}"/>
    <cellStyle name="Accent1 3" xfId="365" xr:uid="{00000000-0005-0000-0000-0000BF040000}"/>
    <cellStyle name="Accent1 4" xfId="5852" xr:uid="{00000000-0005-0000-0000-0000DB000000}"/>
    <cellStyle name="Accent1 5" xfId="12996" xr:uid="{00000000-0005-0000-0000-00001F150000}"/>
    <cellStyle name="Accent2" xfId="20" builtinId="33" customBuiltin="1"/>
    <cellStyle name="Accent2 2" xfId="165" xr:uid="{00000000-0005-0000-0000-0000C1040000}"/>
    <cellStyle name="Accent2 2 2" xfId="216" xr:uid="{00000000-0005-0000-0000-0000C2040000}"/>
    <cellStyle name="Accent2 3" xfId="366" xr:uid="{00000000-0005-0000-0000-0000C3040000}"/>
    <cellStyle name="Accent2 4" xfId="5853" xr:uid="{00000000-0005-0000-0000-0000DF000000}"/>
    <cellStyle name="Accent2 5" xfId="13007" xr:uid="{00000000-0005-0000-0000-000024150000}"/>
    <cellStyle name="Accent3" xfId="21" builtinId="37" customBuiltin="1"/>
    <cellStyle name="Accent3 2" xfId="169" xr:uid="{00000000-0005-0000-0000-0000C5040000}"/>
    <cellStyle name="Accent3 2 2" xfId="217" xr:uid="{00000000-0005-0000-0000-0000C6040000}"/>
    <cellStyle name="Accent3 3" xfId="367" xr:uid="{00000000-0005-0000-0000-0000C7040000}"/>
    <cellStyle name="Accent3 4" xfId="5854" xr:uid="{00000000-0005-0000-0000-0000E3000000}"/>
    <cellStyle name="Accent3 5" xfId="13019" xr:uid="{00000000-0005-0000-0000-000029150000}"/>
    <cellStyle name="Accent4" xfId="22" builtinId="41" customBuiltin="1"/>
    <cellStyle name="Accent4 2" xfId="173" xr:uid="{00000000-0005-0000-0000-0000C9040000}"/>
    <cellStyle name="Accent4 2 2" xfId="218" xr:uid="{00000000-0005-0000-0000-0000CA040000}"/>
    <cellStyle name="Accent4 3" xfId="368" xr:uid="{00000000-0005-0000-0000-0000CB040000}"/>
    <cellStyle name="Accent4 4" xfId="5855" xr:uid="{00000000-0005-0000-0000-0000E7000000}"/>
    <cellStyle name="Accent4 5" xfId="12991" xr:uid="{00000000-0005-0000-0000-00002E150000}"/>
    <cellStyle name="Accent5" xfId="23" builtinId="45" customBuiltin="1"/>
    <cellStyle name="Accent5 2" xfId="177" xr:uid="{00000000-0005-0000-0000-0000CD040000}"/>
    <cellStyle name="Accent5 2 2" xfId="219" xr:uid="{00000000-0005-0000-0000-0000CE040000}"/>
    <cellStyle name="Accent5 3" xfId="369" xr:uid="{00000000-0005-0000-0000-0000CF040000}"/>
    <cellStyle name="Accent5 4" xfId="5856" xr:uid="{00000000-0005-0000-0000-0000EB000000}"/>
    <cellStyle name="Accent5 5" xfId="13029" xr:uid="{00000000-0005-0000-0000-000033150000}"/>
    <cellStyle name="Accent6" xfId="24" builtinId="49" customBuiltin="1"/>
    <cellStyle name="Accent6 2" xfId="181" xr:uid="{00000000-0005-0000-0000-0000D1040000}"/>
    <cellStyle name="Accent6 2 2" xfId="220" xr:uid="{00000000-0005-0000-0000-0000D2040000}"/>
    <cellStyle name="Accent6 3" xfId="370" xr:uid="{00000000-0005-0000-0000-0000D3040000}"/>
    <cellStyle name="Accent6 4" xfId="5857" xr:uid="{00000000-0005-0000-0000-0000EF000000}"/>
    <cellStyle name="Accent6 5" xfId="13026" xr:uid="{00000000-0005-0000-0000-000038150000}"/>
    <cellStyle name="Bad" xfId="25" builtinId="27" customBuiltin="1"/>
    <cellStyle name="Bad 2" xfId="150" xr:uid="{00000000-0005-0000-0000-0000D5040000}"/>
    <cellStyle name="Bad 2 2" xfId="221" xr:uid="{00000000-0005-0000-0000-0000D6040000}"/>
    <cellStyle name="Bad 3" xfId="371" xr:uid="{00000000-0005-0000-0000-0000D7040000}"/>
    <cellStyle name="Bad 4" xfId="5858" xr:uid="{00000000-0005-0000-0000-0000F3000000}"/>
    <cellStyle name="Bad 5" xfId="12989" xr:uid="{00000000-0005-0000-0000-00003D150000}"/>
    <cellStyle name="Calculation" xfId="26" builtinId="22" customBuiltin="1"/>
    <cellStyle name="Calculation 2" xfId="154" xr:uid="{00000000-0005-0000-0000-0000D9040000}"/>
    <cellStyle name="Calculation 2 2" xfId="222" xr:uid="{00000000-0005-0000-0000-0000DA040000}"/>
    <cellStyle name="Calculation 3" xfId="372" xr:uid="{00000000-0005-0000-0000-0000DB040000}"/>
    <cellStyle name="Calculation 4" xfId="5859" xr:uid="{00000000-0005-0000-0000-0000F7000000}"/>
    <cellStyle name="Calculation 5" xfId="13021" xr:uid="{00000000-0005-0000-0000-000042150000}"/>
    <cellStyle name="Check Cell" xfId="27" builtinId="23" customBuiltin="1"/>
    <cellStyle name="Check Cell 2" xfId="156" xr:uid="{00000000-0005-0000-0000-0000DD040000}"/>
    <cellStyle name="Check Cell 2 2" xfId="223" xr:uid="{00000000-0005-0000-0000-0000DE040000}"/>
    <cellStyle name="Check Cell 3" xfId="373" xr:uid="{00000000-0005-0000-0000-0000DF040000}"/>
    <cellStyle name="Check Cell 4" xfId="5860" xr:uid="{00000000-0005-0000-0000-0000FB000000}"/>
    <cellStyle name="Check Cell 5" xfId="12988" xr:uid="{00000000-0005-0000-0000-000047150000}"/>
    <cellStyle name="Comma" xfId="28" builtinId="3"/>
    <cellStyle name="Comma 10" xfId="29" xr:uid="{00000000-0005-0000-0000-0000E1040000}"/>
    <cellStyle name="Comma 10 10" xfId="5862" xr:uid="{00000000-0005-0000-0000-0000FD000000}"/>
    <cellStyle name="Comma 10 10 2" xfId="13045" xr:uid="{00000000-0005-0000-0000-0000FD000000}"/>
    <cellStyle name="Comma 10 11" xfId="7321" xr:uid="{00000000-0005-0000-0000-00007D020000}"/>
    <cellStyle name="Comma 10 2" xfId="72" xr:uid="{00000000-0005-0000-0000-0000E2040000}"/>
    <cellStyle name="Comma 10 2 2" xfId="229" xr:uid="{00000000-0005-0000-0000-0000E3040000}"/>
    <cellStyle name="Comma 10 2 2 2" xfId="518" xr:uid="{00000000-0005-0000-0000-0000E4040000}"/>
    <cellStyle name="Comma 10 2 2 2 2" xfId="984" xr:uid="{00000000-0005-0000-0000-0000E5040000}"/>
    <cellStyle name="Comma 10 2 2 2 2 2" xfId="2411" xr:uid="{00000000-0005-0000-0000-0000E6040000}"/>
    <cellStyle name="Comma 10 2 2 2 2 2 2" xfId="5251" xr:uid="{00000000-0005-0000-0000-0000E6040000}"/>
    <cellStyle name="Comma 10 2 2 2 2 2 2 2" xfId="12408" xr:uid="{00000000-0005-0000-0000-000081020000}"/>
    <cellStyle name="Comma 10 2 2 2 2 2 3" xfId="9569" xr:uid="{00000000-0005-0000-0000-000081020000}"/>
    <cellStyle name="Comma 10 2 2 2 2 3" xfId="3832" xr:uid="{00000000-0005-0000-0000-0000E5040000}"/>
    <cellStyle name="Comma 10 2 2 2 2 3 2" xfId="10989" xr:uid="{00000000-0005-0000-0000-000081020000}"/>
    <cellStyle name="Comma 10 2 2 2 2 4" xfId="6349" xr:uid="{00000000-0005-0000-0000-000081020000}"/>
    <cellStyle name="Comma 10 2 2 2 2 4 2" xfId="13502" xr:uid="{00000000-0005-0000-0000-000081020000}"/>
    <cellStyle name="Comma 10 2 2 2 2 5" xfId="8150" xr:uid="{00000000-0005-0000-0000-000081020000}"/>
    <cellStyle name="Comma 10 2 2 2 3" xfId="1448" xr:uid="{00000000-0005-0000-0000-0000E7040000}"/>
    <cellStyle name="Comma 10 2 2 2 3 2" xfId="2875" xr:uid="{00000000-0005-0000-0000-0000E8040000}"/>
    <cellStyle name="Comma 10 2 2 2 3 2 2" xfId="5715" xr:uid="{00000000-0005-0000-0000-0000E8040000}"/>
    <cellStyle name="Comma 10 2 2 2 3 2 2 2" xfId="12872" xr:uid="{00000000-0005-0000-0000-000082020000}"/>
    <cellStyle name="Comma 10 2 2 2 3 2 3" xfId="10033" xr:uid="{00000000-0005-0000-0000-000082020000}"/>
    <cellStyle name="Comma 10 2 2 2 3 3" xfId="4296" xr:uid="{00000000-0005-0000-0000-0000E7040000}"/>
    <cellStyle name="Comma 10 2 2 2 3 3 2" xfId="11453" xr:uid="{00000000-0005-0000-0000-000082020000}"/>
    <cellStyle name="Comma 10 2 2 2 3 4" xfId="7217" xr:uid="{00000000-0005-0000-0000-000082020000}"/>
    <cellStyle name="Comma 10 2 2 2 3 4 2" xfId="14346" xr:uid="{00000000-0005-0000-0000-000082020000}"/>
    <cellStyle name="Comma 10 2 2 2 3 5" xfId="8614" xr:uid="{00000000-0005-0000-0000-000082020000}"/>
    <cellStyle name="Comma 10 2 2 2 4" xfId="1945" xr:uid="{00000000-0005-0000-0000-0000E9040000}"/>
    <cellStyle name="Comma 10 2 2 2 4 2" xfId="4785" xr:uid="{00000000-0005-0000-0000-0000E9040000}"/>
    <cellStyle name="Comma 10 2 2 2 4 2 2" xfId="11942" xr:uid="{00000000-0005-0000-0000-000080020000}"/>
    <cellStyle name="Comma 10 2 2 2 4 3" xfId="9103" xr:uid="{00000000-0005-0000-0000-000080020000}"/>
    <cellStyle name="Comma 10 2 2 2 5" xfId="3366" xr:uid="{00000000-0005-0000-0000-0000E4040000}"/>
    <cellStyle name="Comma 10 2 2 2 5 2" xfId="10523" xr:uid="{00000000-0005-0000-0000-000080020000}"/>
    <cellStyle name="Comma 10 2 2 2 6" xfId="6238" xr:uid="{00000000-0005-0000-0000-000000010000}"/>
    <cellStyle name="Comma 10 2 2 2 6 2" xfId="13407" xr:uid="{00000000-0005-0000-0000-000000010000}"/>
    <cellStyle name="Comma 10 2 2 2 7" xfId="7684" xr:uid="{00000000-0005-0000-0000-000080020000}"/>
    <cellStyle name="Comma 10 2 2 3" xfId="751" xr:uid="{00000000-0005-0000-0000-0000EA040000}"/>
    <cellStyle name="Comma 10 2 2 3 2" xfId="2178" xr:uid="{00000000-0005-0000-0000-0000EB040000}"/>
    <cellStyle name="Comma 10 2 2 3 2 2" xfId="5018" xr:uid="{00000000-0005-0000-0000-0000EB040000}"/>
    <cellStyle name="Comma 10 2 2 3 2 2 2" xfId="12175" xr:uid="{00000000-0005-0000-0000-000083020000}"/>
    <cellStyle name="Comma 10 2 2 3 2 3" xfId="9336" xr:uid="{00000000-0005-0000-0000-000083020000}"/>
    <cellStyle name="Comma 10 2 2 3 3" xfId="3599" xr:uid="{00000000-0005-0000-0000-0000EA040000}"/>
    <cellStyle name="Comma 10 2 2 3 3 2" xfId="10756" xr:uid="{00000000-0005-0000-0000-000083020000}"/>
    <cellStyle name="Comma 10 2 2 3 4" xfId="6521" xr:uid="{00000000-0005-0000-0000-000083020000}"/>
    <cellStyle name="Comma 10 2 2 3 4 2" xfId="13650" xr:uid="{00000000-0005-0000-0000-000083020000}"/>
    <cellStyle name="Comma 10 2 2 3 5" xfId="7917" xr:uid="{00000000-0005-0000-0000-000083020000}"/>
    <cellStyle name="Comma 10 2 2 4" xfId="1215" xr:uid="{00000000-0005-0000-0000-0000EC040000}"/>
    <cellStyle name="Comma 10 2 2 4 2" xfId="2642" xr:uid="{00000000-0005-0000-0000-0000ED040000}"/>
    <cellStyle name="Comma 10 2 2 4 2 2" xfId="5482" xr:uid="{00000000-0005-0000-0000-0000ED040000}"/>
    <cellStyle name="Comma 10 2 2 4 2 2 2" xfId="12639" xr:uid="{00000000-0005-0000-0000-000084020000}"/>
    <cellStyle name="Comma 10 2 2 4 2 3" xfId="9800" xr:uid="{00000000-0005-0000-0000-000084020000}"/>
    <cellStyle name="Comma 10 2 2 4 3" xfId="4063" xr:uid="{00000000-0005-0000-0000-0000EC040000}"/>
    <cellStyle name="Comma 10 2 2 4 3 2" xfId="11220" xr:uid="{00000000-0005-0000-0000-000084020000}"/>
    <cellStyle name="Comma 10 2 2 4 4" xfId="6984" xr:uid="{00000000-0005-0000-0000-000084020000}"/>
    <cellStyle name="Comma 10 2 2 4 4 2" xfId="14113" xr:uid="{00000000-0005-0000-0000-000084020000}"/>
    <cellStyle name="Comma 10 2 2 4 5" xfId="8381" xr:uid="{00000000-0005-0000-0000-000084020000}"/>
    <cellStyle name="Comma 10 2 2 5" xfId="1712" xr:uid="{00000000-0005-0000-0000-0000EE040000}"/>
    <cellStyle name="Comma 10 2 2 5 2" xfId="4552" xr:uid="{00000000-0005-0000-0000-0000EE040000}"/>
    <cellStyle name="Comma 10 2 2 5 2 2" xfId="11709" xr:uid="{00000000-0005-0000-0000-00007F020000}"/>
    <cellStyle name="Comma 10 2 2 5 3" xfId="8870" xr:uid="{00000000-0005-0000-0000-00007F020000}"/>
    <cellStyle name="Comma 10 2 2 6" xfId="3133" xr:uid="{00000000-0005-0000-0000-0000E3040000}"/>
    <cellStyle name="Comma 10 2 2 6 2" xfId="10290" xr:uid="{00000000-0005-0000-0000-00007F020000}"/>
    <cellStyle name="Comma 10 2 2 7" xfId="6005" xr:uid="{00000000-0005-0000-0000-0000FF000000}"/>
    <cellStyle name="Comma 10 2 2 7 2" xfId="13174" xr:uid="{00000000-0005-0000-0000-0000FF000000}"/>
    <cellStyle name="Comma 10 2 2 8" xfId="7451" xr:uid="{00000000-0005-0000-0000-00007F020000}"/>
    <cellStyle name="Comma 10 2 3" xfId="418" xr:uid="{00000000-0005-0000-0000-0000EF040000}"/>
    <cellStyle name="Comma 10 2 3 2" xfId="884" xr:uid="{00000000-0005-0000-0000-0000F0040000}"/>
    <cellStyle name="Comma 10 2 3 2 2" xfId="2311" xr:uid="{00000000-0005-0000-0000-0000F1040000}"/>
    <cellStyle name="Comma 10 2 3 2 2 2" xfId="5151" xr:uid="{00000000-0005-0000-0000-0000F1040000}"/>
    <cellStyle name="Comma 10 2 3 2 2 2 2" xfId="12308" xr:uid="{00000000-0005-0000-0000-000086020000}"/>
    <cellStyle name="Comma 10 2 3 2 2 3" xfId="9469" xr:uid="{00000000-0005-0000-0000-000086020000}"/>
    <cellStyle name="Comma 10 2 3 2 3" xfId="3732" xr:uid="{00000000-0005-0000-0000-0000F0040000}"/>
    <cellStyle name="Comma 10 2 3 2 3 2" xfId="10889" xr:uid="{00000000-0005-0000-0000-000086020000}"/>
    <cellStyle name="Comma 10 2 3 2 4" xfId="6654" xr:uid="{00000000-0005-0000-0000-000086020000}"/>
    <cellStyle name="Comma 10 2 3 2 4 2" xfId="13783" xr:uid="{00000000-0005-0000-0000-000086020000}"/>
    <cellStyle name="Comma 10 2 3 2 5" xfId="8050" xr:uid="{00000000-0005-0000-0000-000086020000}"/>
    <cellStyle name="Comma 10 2 3 3" xfId="1348" xr:uid="{00000000-0005-0000-0000-0000F2040000}"/>
    <cellStyle name="Comma 10 2 3 3 2" xfId="2775" xr:uid="{00000000-0005-0000-0000-0000F3040000}"/>
    <cellStyle name="Comma 10 2 3 3 2 2" xfId="5615" xr:uid="{00000000-0005-0000-0000-0000F3040000}"/>
    <cellStyle name="Comma 10 2 3 3 2 2 2" xfId="12772" xr:uid="{00000000-0005-0000-0000-000087020000}"/>
    <cellStyle name="Comma 10 2 3 3 2 3" xfId="9933" xr:uid="{00000000-0005-0000-0000-000087020000}"/>
    <cellStyle name="Comma 10 2 3 3 3" xfId="4196" xr:uid="{00000000-0005-0000-0000-0000F2040000}"/>
    <cellStyle name="Comma 10 2 3 3 3 2" xfId="11353" xr:uid="{00000000-0005-0000-0000-000087020000}"/>
    <cellStyle name="Comma 10 2 3 3 4" xfId="7117" xr:uid="{00000000-0005-0000-0000-000087020000}"/>
    <cellStyle name="Comma 10 2 3 3 4 2" xfId="14246" xr:uid="{00000000-0005-0000-0000-000087020000}"/>
    <cellStyle name="Comma 10 2 3 3 5" xfId="8514" xr:uid="{00000000-0005-0000-0000-000087020000}"/>
    <cellStyle name="Comma 10 2 3 4" xfId="1845" xr:uid="{00000000-0005-0000-0000-0000F4040000}"/>
    <cellStyle name="Comma 10 2 3 4 2" xfId="4685" xr:uid="{00000000-0005-0000-0000-0000F4040000}"/>
    <cellStyle name="Comma 10 2 3 4 2 2" xfId="11842" xr:uid="{00000000-0005-0000-0000-000085020000}"/>
    <cellStyle name="Comma 10 2 3 4 3" xfId="9003" xr:uid="{00000000-0005-0000-0000-000085020000}"/>
    <cellStyle name="Comma 10 2 3 5" xfId="3266" xr:uid="{00000000-0005-0000-0000-0000EF040000}"/>
    <cellStyle name="Comma 10 2 3 5 2" xfId="10423" xr:uid="{00000000-0005-0000-0000-000085020000}"/>
    <cellStyle name="Comma 10 2 3 6" xfId="6138" xr:uid="{00000000-0005-0000-0000-000001010000}"/>
    <cellStyle name="Comma 10 2 3 6 2" xfId="13307" xr:uid="{00000000-0005-0000-0000-000001010000}"/>
    <cellStyle name="Comma 10 2 3 7" xfId="7584" xr:uid="{00000000-0005-0000-0000-000085020000}"/>
    <cellStyle name="Comma 10 2 4" xfId="651" xr:uid="{00000000-0005-0000-0000-0000F5040000}"/>
    <cellStyle name="Comma 10 2 4 2" xfId="2078" xr:uid="{00000000-0005-0000-0000-0000F6040000}"/>
    <cellStyle name="Comma 10 2 4 2 2" xfId="4918" xr:uid="{00000000-0005-0000-0000-0000F6040000}"/>
    <cellStyle name="Comma 10 2 4 2 2 2" xfId="12075" xr:uid="{00000000-0005-0000-0000-000088020000}"/>
    <cellStyle name="Comma 10 2 4 2 3" xfId="9236" xr:uid="{00000000-0005-0000-0000-000088020000}"/>
    <cellStyle name="Comma 10 2 4 3" xfId="3499" xr:uid="{00000000-0005-0000-0000-0000F5040000}"/>
    <cellStyle name="Comma 10 2 4 3 2" xfId="10656" xr:uid="{00000000-0005-0000-0000-000088020000}"/>
    <cellStyle name="Comma 10 2 4 4" xfId="6421" xr:uid="{00000000-0005-0000-0000-000088020000}"/>
    <cellStyle name="Comma 10 2 4 4 2" xfId="13550" xr:uid="{00000000-0005-0000-0000-000088020000}"/>
    <cellStyle name="Comma 10 2 4 5" xfId="7817" xr:uid="{00000000-0005-0000-0000-000088020000}"/>
    <cellStyle name="Comma 10 2 5" xfId="1115" xr:uid="{00000000-0005-0000-0000-0000F7040000}"/>
    <cellStyle name="Comma 10 2 5 2" xfId="2542" xr:uid="{00000000-0005-0000-0000-0000F8040000}"/>
    <cellStyle name="Comma 10 2 5 2 2" xfId="5382" xr:uid="{00000000-0005-0000-0000-0000F8040000}"/>
    <cellStyle name="Comma 10 2 5 2 2 2" xfId="12539" xr:uid="{00000000-0005-0000-0000-000089020000}"/>
    <cellStyle name="Comma 10 2 5 2 3" xfId="9700" xr:uid="{00000000-0005-0000-0000-000089020000}"/>
    <cellStyle name="Comma 10 2 5 3" xfId="3963" xr:uid="{00000000-0005-0000-0000-0000F7040000}"/>
    <cellStyle name="Comma 10 2 5 3 2" xfId="11120" xr:uid="{00000000-0005-0000-0000-000089020000}"/>
    <cellStyle name="Comma 10 2 5 4" xfId="6884" xr:uid="{00000000-0005-0000-0000-000089020000}"/>
    <cellStyle name="Comma 10 2 5 4 2" xfId="14013" xr:uid="{00000000-0005-0000-0000-000089020000}"/>
    <cellStyle name="Comma 10 2 5 5" xfId="8281" xr:uid="{00000000-0005-0000-0000-000089020000}"/>
    <cellStyle name="Comma 10 2 6" xfId="1611" xr:uid="{00000000-0005-0000-0000-0000F9040000}"/>
    <cellStyle name="Comma 10 2 6 2" xfId="4451" xr:uid="{00000000-0005-0000-0000-0000F9040000}"/>
    <cellStyle name="Comma 10 2 6 2 2" xfId="11608" xr:uid="{00000000-0005-0000-0000-00007E020000}"/>
    <cellStyle name="Comma 10 2 6 3" xfId="8769" xr:uid="{00000000-0005-0000-0000-00007E020000}"/>
    <cellStyle name="Comma 10 2 7" xfId="3033" xr:uid="{00000000-0005-0000-0000-0000E2040000}"/>
    <cellStyle name="Comma 10 2 7 2" xfId="10190" xr:uid="{00000000-0005-0000-0000-00007E020000}"/>
    <cellStyle name="Comma 10 2 8" xfId="5905" xr:uid="{00000000-0005-0000-0000-0000FE000000}"/>
    <cellStyle name="Comma 10 2 8 2" xfId="13074" xr:uid="{00000000-0005-0000-0000-0000FE000000}"/>
    <cellStyle name="Comma 10 2 9" xfId="7350" xr:uid="{00000000-0005-0000-0000-00007E020000}"/>
    <cellStyle name="Comma 10 3" xfId="117" xr:uid="{00000000-0005-0000-0000-0000FA040000}"/>
    <cellStyle name="Comma 10 3 2" xfId="230" xr:uid="{00000000-0005-0000-0000-0000FB040000}"/>
    <cellStyle name="Comma 10 3 2 2" xfId="519" xr:uid="{00000000-0005-0000-0000-0000FC040000}"/>
    <cellStyle name="Comma 10 3 2 2 2" xfId="985" xr:uid="{00000000-0005-0000-0000-0000FD040000}"/>
    <cellStyle name="Comma 10 3 2 2 2 2" xfId="2412" xr:uid="{00000000-0005-0000-0000-0000FE040000}"/>
    <cellStyle name="Comma 10 3 2 2 2 2 2" xfId="5252" xr:uid="{00000000-0005-0000-0000-0000FE040000}"/>
    <cellStyle name="Comma 10 3 2 2 2 2 2 2" xfId="12409" xr:uid="{00000000-0005-0000-0000-00008D020000}"/>
    <cellStyle name="Comma 10 3 2 2 2 2 3" xfId="9570" xr:uid="{00000000-0005-0000-0000-00008D020000}"/>
    <cellStyle name="Comma 10 3 2 2 2 3" xfId="3833" xr:uid="{00000000-0005-0000-0000-0000FD040000}"/>
    <cellStyle name="Comma 10 3 2 2 2 3 2" xfId="10990" xr:uid="{00000000-0005-0000-0000-00008D020000}"/>
    <cellStyle name="Comma 10 3 2 2 2 4" xfId="6754" xr:uid="{00000000-0005-0000-0000-00008D020000}"/>
    <cellStyle name="Comma 10 3 2 2 2 4 2" xfId="13883" xr:uid="{00000000-0005-0000-0000-00008D020000}"/>
    <cellStyle name="Comma 10 3 2 2 2 5" xfId="8151" xr:uid="{00000000-0005-0000-0000-00008D020000}"/>
    <cellStyle name="Comma 10 3 2 2 3" xfId="1449" xr:uid="{00000000-0005-0000-0000-0000FF040000}"/>
    <cellStyle name="Comma 10 3 2 2 3 2" xfId="2876" xr:uid="{00000000-0005-0000-0000-000000050000}"/>
    <cellStyle name="Comma 10 3 2 2 3 2 2" xfId="5716" xr:uid="{00000000-0005-0000-0000-000000050000}"/>
    <cellStyle name="Comma 10 3 2 2 3 2 2 2" xfId="12873" xr:uid="{00000000-0005-0000-0000-00008E020000}"/>
    <cellStyle name="Comma 10 3 2 2 3 2 3" xfId="10034" xr:uid="{00000000-0005-0000-0000-00008E020000}"/>
    <cellStyle name="Comma 10 3 2 2 3 3" xfId="4297" xr:uid="{00000000-0005-0000-0000-0000FF040000}"/>
    <cellStyle name="Comma 10 3 2 2 3 3 2" xfId="11454" xr:uid="{00000000-0005-0000-0000-00008E020000}"/>
    <cellStyle name="Comma 10 3 2 2 3 4" xfId="7218" xr:uid="{00000000-0005-0000-0000-00008E020000}"/>
    <cellStyle name="Comma 10 3 2 2 3 4 2" xfId="14347" xr:uid="{00000000-0005-0000-0000-00008E020000}"/>
    <cellStyle name="Comma 10 3 2 2 3 5" xfId="8615" xr:uid="{00000000-0005-0000-0000-00008E020000}"/>
    <cellStyle name="Comma 10 3 2 2 4" xfId="1946" xr:uid="{00000000-0005-0000-0000-000001050000}"/>
    <cellStyle name="Comma 10 3 2 2 4 2" xfId="4786" xr:uid="{00000000-0005-0000-0000-000001050000}"/>
    <cellStyle name="Comma 10 3 2 2 4 2 2" xfId="11943" xr:uid="{00000000-0005-0000-0000-00008C020000}"/>
    <cellStyle name="Comma 10 3 2 2 4 3" xfId="9104" xr:uid="{00000000-0005-0000-0000-00008C020000}"/>
    <cellStyle name="Comma 10 3 2 2 5" xfId="3367" xr:uid="{00000000-0005-0000-0000-0000FC040000}"/>
    <cellStyle name="Comma 10 3 2 2 5 2" xfId="10524" xr:uid="{00000000-0005-0000-0000-00008C020000}"/>
    <cellStyle name="Comma 10 3 2 2 6" xfId="6239" xr:uid="{00000000-0005-0000-0000-000004010000}"/>
    <cellStyle name="Comma 10 3 2 2 6 2" xfId="13408" xr:uid="{00000000-0005-0000-0000-000004010000}"/>
    <cellStyle name="Comma 10 3 2 2 7" xfId="7685" xr:uid="{00000000-0005-0000-0000-00008C020000}"/>
    <cellStyle name="Comma 10 3 2 3" xfId="752" xr:uid="{00000000-0005-0000-0000-000002050000}"/>
    <cellStyle name="Comma 10 3 2 3 2" xfId="2179" xr:uid="{00000000-0005-0000-0000-000003050000}"/>
    <cellStyle name="Comma 10 3 2 3 2 2" xfId="5019" xr:uid="{00000000-0005-0000-0000-000003050000}"/>
    <cellStyle name="Comma 10 3 2 3 2 2 2" xfId="12176" xr:uid="{00000000-0005-0000-0000-00008F020000}"/>
    <cellStyle name="Comma 10 3 2 3 2 3" xfId="9337" xr:uid="{00000000-0005-0000-0000-00008F020000}"/>
    <cellStyle name="Comma 10 3 2 3 3" xfId="3600" xr:uid="{00000000-0005-0000-0000-000002050000}"/>
    <cellStyle name="Comma 10 3 2 3 3 2" xfId="10757" xr:uid="{00000000-0005-0000-0000-00008F020000}"/>
    <cellStyle name="Comma 10 3 2 3 4" xfId="6522" xr:uid="{00000000-0005-0000-0000-00008F020000}"/>
    <cellStyle name="Comma 10 3 2 3 4 2" xfId="13651" xr:uid="{00000000-0005-0000-0000-00008F020000}"/>
    <cellStyle name="Comma 10 3 2 3 5" xfId="7918" xr:uid="{00000000-0005-0000-0000-00008F020000}"/>
    <cellStyle name="Comma 10 3 2 4" xfId="1216" xr:uid="{00000000-0005-0000-0000-000004050000}"/>
    <cellStyle name="Comma 10 3 2 4 2" xfId="2643" xr:uid="{00000000-0005-0000-0000-000005050000}"/>
    <cellStyle name="Comma 10 3 2 4 2 2" xfId="5483" xr:uid="{00000000-0005-0000-0000-000005050000}"/>
    <cellStyle name="Comma 10 3 2 4 2 2 2" xfId="12640" xr:uid="{00000000-0005-0000-0000-000090020000}"/>
    <cellStyle name="Comma 10 3 2 4 2 3" xfId="9801" xr:uid="{00000000-0005-0000-0000-000090020000}"/>
    <cellStyle name="Comma 10 3 2 4 3" xfId="4064" xr:uid="{00000000-0005-0000-0000-000004050000}"/>
    <cellStyle name="Comma 10 3 2 4 3 2" xfId="11221" xr:uid="{00000000-0005-0000-0000-000090020000}"/>
    <cellStyle name="Comma 10 3 2 4 4" xfId="6985" xr:uid="{00000000-0005-0000-0000-000090020000}"/>
    <cellStyle name="Comma 10 3 2 4 4 2" xfId="14114" xr:uid="{00000000-0005-0000-0000-000090020000}"/>
    <cellStyle name="Comma 10 3 2 4 5" xfId="8382" xr:uid="{00000000-0005-0000-0000-000090020000}"/>
    <cellStyle name="Comma 10 3 2 5" xfId="1713" xr:uid="{00000000-0005-0000-0000-000006050000}"/>
    <cellStyle name="Comma 10 3 2 5 2" xfId="4553" xr:uid="{00000000-0005-0000-0000-000006050000}"/>
    <cellStyle name="Comma 10 3 2 5 2 2" xfId="11710" xr:uid="{00000000-0005-0000-0000-00008B020000}"/>
    <cellStyle name="Comma 10 3 2 5 3" xfId="8871" xr:uid="{00000000-0005-0000-0000-00008B020000}"/>
    <cellStyle name="Comma 10 3 2 6" xfId="3134" xr:uid="{00000000-0005-0000-0000-0000FB040000}"/>
    <cellStyle name="Comma 10 3 2 6 2" xfId="10291" xr:uid="{00000000-0005-0000-0000-00008B020000}"/>
    <cellStyle name="Comma 10 3 2 7" xfId="6006" xr:uid="{00000000-0005-0000-0000-000003010000}"/>
    <cellStyle name="Comma 10 3 2 7 2" xfId="13175" xr:uid="{00000000-0005-0000-0000-000003010000}"/>
    <cellStyle name="Comma 10 3 2 8" xfId="7452" xr:uid="{00000000-0005-0000-0000-00008B020000}"/>
    <cellStyle name="Comma 10 3 3" xfId="453" xr:uid="{00000000-0005-0000-0000-000007050000}"/>
    <cellStyle name="Comma 10 3 3 2" xfId="919" xr:uid="{00000000-0005-0000-0000-000008050000}"/>
    <cellStyle name="Comma 10 3 3 2 2" xfId="2346" xr:uid="{00000000-0005-0000-0000-000009050000}"/>
    <cellStyle name="Comma 10 3 3 2 2 2" xfId="5186" xr:uid="{00000000-0005-0000-0000-000009050000}"/>
    <cellStyle name="Comma 10 3 3 2 2 2 2" xfId="12343" xr:uid="{00000000-0005-0000-0000-000092020000}"/>
    <cellStyle name="Comma 10 3 3 2 2 3" xfId="9504" xr:uid="{00000000-0005-0000-0000-000092020000}"/>
    <cellStyle name="Comma 10 3 3 2 3" xfId="3767" xr:uid="{00000000-0005-0000-0000-000008050000}"/>
    <cellStyle name="Comma 10 3 3 2 3 2" xfId="10924" xr:uid="{00000000-0005-0000-0000-000092020000}"/>
    <cellStyle name="Comma 10 3 3 2 4" xfId="6689" xr:uid="{00000000-0005-0000-0000-000092020000}"/>
    <cellStyle name="Comma 10 3 3 2 4 2" xfId="13818" xr:uid="{00000000-0005-0000-0000-000092020000}"/>
    <cellStyle name="Comma 10 3 3 2 5" xfId="8085" xr:uid="{00000000-0005-0000-0000-000092020000}"/>
    <cellStyle name="Comma 10 3 3 3" xfId="1383" xr:uid="{00000000-0005-0000-0000-00000A050000}"/>
    <cellStyle name="Comma 10 3 3 3 2" xfId="2810" xr:uid="{00000000-0005-0000-0000-00000B050000}"/>
    <cellStyle name="Comma 10 3 3 3 2 2" xfId="5650" xr:uid="{00000000-0005-0000-0000-00000B050000}"/>
    <cellStyle name="Comma 10 3 3 3 2 2 2" xfId="12807" xr:uid="{00000000-0005-0000-0000-000093020000}"/>
    <cellStyle name="Comma 10 3 3 3 2 3" xfId="9968" xr:uid="{00000000-0005-0000-0000-000093020000}"/>
    <cellStyle name="Comma 10 3 3 3 3" xfId="4231" xr:uid="{00000000-0005-0000-0000-00000A050000}"/>
    <cellStyle name="Comma 10 3 3 3 3 2" xfId="11388" xr:uid="{00000000-0005-0000-0000-000093020000}"/>
    <cellStyle name="Comma 10 3 3 3 4" xfId="7152" xr:uid="{00000000-0005-0000-0000-000093020000}"/>
    <cellStyle name="Comma 10 3 3 3 4 2" xfId="14281" xr:uid="{00000000-0005-0000-0000-000093020000}"/>
    <cellStyle name="Comma 10 3 3 3 5" xfId="8549" xr:uid="{00000000-0005-0000-0000-000093020000}"/>
    <cellStyle name="Comma 10 3 3 4" xfId="1880" xr:uid="{00000000-0005-0000-0000-00000C050000}"/>
    <cellStyle name="Comma 10 3 3 4 2" xfId="4720" xr:uid="{00000000-0005-0000-0000-00000C050000}"/>
    <cellStyle name="Comma 10 3 3 4 2 2" xfId="11877" xr:uid="{00000000-0005-0000-0000-000091020000}"/>
    <cellStyle name="Comma 10 3 3 4 3" xfId="9038" xr:uid="{00000000-0005-0000-0000-000091020000}"/>
    <cellStyle name="Comma 10 3 3 5" xfId="3301" xr:uid="{00000000-0005-0000-0000-000007050000}"/>
    <cellStyle name="Comma 10 3 3 5 2" xfId="10458" xr:uid="{00000000-0005-0000-0000-000091020000}"/>
    <cellStyle name="Comma 10 3 3 6" xfId="6173" xr:uid="{00000000-0005-0000-0000-000005010000}"/>
    <cellStyle name="Comma 10 3 3 6 2" xfId="13342" xr:uid="{00000000-0005-0000-0000-000005010000}"/>
    <cellStyle name="Comma 10 3 3 7" xfId="7619" xr:uid="{00000000-0005-0000-0000-000091020000}"/>
    <cellStyle name="Comma 10 3 4" xfId="686" xr:uid="{00000000-0005-0000-0000-00000D050000}"/>
    <cellStyle name="Comma 10 3 4 2" xfId="2113" xr:uid="{00000000-0005-0000-0000-00000E050000}"/>
    <cellStyle name="Comma 10 3 4 2 2" xfId="4953" xr:uid="{00000000-0005-0000-0000-00000E050000}"/>
    <cellStyle name="Comma 10 3 4 2 2 2" xfId="12110" xr:uid="{00000000-0005-0000-0000-000094020000}"/>
    <cellStyle name="Comma 10 3 4 2 3" xfId="9271" xr:uid="{00000000-0005-0000-0000-000094020000}"/>
    <cellStyle name="Comma 10 3 4 3" xfId="3534" xr:uid="{00000000-0005-0000-0000-00000D050000}"/>
    <cellStyle name="Comma 10 3 4 3 2" xfId="10691" xr:uid="{00000000-0005-0000-0000-000094020000}"/>
    <cellStyle name="Comma 10 3 4 4" xfId="6456" xr:uid="{00000000-0005-0000-0000-000094020000}"/>
    <cellStyle name="Comma 10 3 4 4 2" xfId="13585" xr:uid="{00000000-0005-0000-0000-000094020000}"/>
    <cellStyle name="Comma 10 3 4 5" xfId="7852" xr:uid="{00000000-0005-0000-0000-000094020000}"/>
    <cellStyle name="Comma 10 3 5" xfId="1150" xr:uid="{00000000-0005-0000-0000-00000F050000}"/>
    <cellStyle name="Comma 10 3 5 2" xfId="2577" xr:uid="{00000000-0005-0000-0000-000010050000}"/>
    <cellStyle name="Comma 10 3 5 2 2" xfId="5417" xr:uid="{00000000-0005-0000-0000-000010050000}"/>
    <cellStyle name="Comma 10 3 5 2 2 2" xfId="12574" xr:uid="{00000000-0005-0000-0000-000095020000}"/>
    <cellStyle name="Comma 10 3 5 2 3" xfId="9735" xr:uid="{00000000-0005-0000-0000-000095020000}"/>
    <cellStyle name="Comma 10 3 5 3" xfId="3998" xr:uid="{00000000-0005-0000-0000-00000F050000}"/>
    <cellStyle name="Comma 10 3 5 3 2" xfId="11155" xr:uid="{00000000-0005-0000-0000-000095020000}"/>
    <cellStyle name="Comma 10 3 5 4" xfId="6919" xr:uid="{00000000-0005-0000-0000-000095020000}"/>
    <cellStyle name="Comma 10 3 5 4 2" xfId="14048" xr:uid="{00000000-0005-0000-0000-000095020000}"/>
    <cellStyle name="Comma 10 3 5 5" xfId="8316" xr:uid="{00000000-0005-0000-0000-000095020000}"/>
    <cellStyle name="Comma 10 3 6" xfId="1647" xr:uid="{00000000-0005-0000-0000-000011050000}"/>
    <cellStyle name="Comma 10 3 6 2" xfId="4487" xr:uid="{00000000-0005-0000-0000-000011050000}"/>
    <cellStyle name="Comma 10 3 6 2 2" xfId="11644" xr:uid="{00000000-0005-0000-0000-00008A020000}"/>
    <cellStyle name="Comma 10 3 6 3" xfId="8805" xr:uid="{00000000-0005-0000-0000-00008A020000}"/>
    <cellStyle name="Comma 10 3 7" xfId="3068" xr:uid="{00000000-0005-0000-0000-0000FA040000}"/>
    <cellStyle name="Comma 10 3 7 2" xfId="10225" xr:uid="{00000000-0005-0000-0000-00008A020000}"/>
    <cellStyle name="Comma 10 3 8" xfId="5940" xr:uid="{00000000-0005-0000-0000-000002010000}"/>
    <cellStyle name="Comma 10 3 8 2" xfId="13109" xr:uid="{00000000-0005-0000-0000-000002010000}"/>
    <cellStyle name="Comma 10 3 9" xfId="7385" xr:uid="{00000000-0005-0000-0000-00008A020000}"/>
    <cellStyle name="Comma 10 4" xfId="224" xr:uid="{00000000-0005-0000-0000-000012050000}"/>
    <cellStyle name="Comma 10 4 2" xfId="517" xr:uid="{00000000-0005-0000-0000-000013050000}"/>
    <cellStyle name="Comma 10 4 2 2" xfId="983" xr:uid="{00000000-0005-0000-0000-000014050000}"/>
    <cellStyle name="Comma 10 4 2 2 2" xfId="2410" xr:uid="{00000000-0005-0000-0000-000015050000}"/>
    <cellStyle name="Comma 10 4 2 2 2 2" xfId="5250" xr:uid="{00000000-0005-0000-0000-000015050000}"/>
    <cellStyle name="Comma 10 4 2 2 2 2 2" xfId="12407" xr:uid="{00000000-0005-0000-0000-000098020000}"/>
    <cellStyle name="Comma 10 4 2 2 2 3" xfId="9568" xr:uid="{00000000-0005-0000-0000-000098020000}"/>
    <cellStyle name="Comma 10 4 2 2 3" xfId="3831" xr:uid="{00000000-0005-0000-0000-000014050000}"/>
    <cellStyle name="Comma 10 4 2 2 3 2" xfId="10988" xr:uid="{00000000-0005-0000-0000-000098020000}"/>
    <cellStyle name="Comma 10 4 2 2 4" xfId="6753" xr:uid="{00000000-0005-0000-0000-000098020000}"/>
    <cellStyle name="Comma 10 4 2 2 4 2" xfId="13882" xr:uid="{00000000-0005-0000-0000-000098020000}"/>
    <cellStyle name="Comma 10 4 2 2 5" xfId="8149" xr:uid="{00000000-0005-0000-0000-000098020000}"/>
    <cellStyle name="Comma 10 4 2 3" xfId="1447" xr:uid="{00000000-0005-0000-0000-000016050000}"/>
    <cellStyle name="Comma 10 4 2 3 2" xfId="2874" xr:uid="{00000000-0005-0000-0000-000017050000}"/>
    <cellStyle name="Comma 10 4 2 3 2 2" xfId="5714" xr:uid="{00000000-0005-0000-0000-000017050000}"/>
    <cellStyle name="Comma 10 4 2 3 2 2 2" xfId="12871" xr:uid="{00000000-0005-0000-0000-000099020000}"/>
    <cellStyle name="Comma 10 4 2 3 2 3" xfId="10032" xr:uid="{00000000-0005-0000-0000-000099020000}"/>
    <cellStyle name="Comma 10 4 2 3 3" xfId="4295" xr:uid="{00000000-0005-0000-0000-000016050000}"/>
    <cellStyle name="Comma 10 4 2 3 3 2" xfId="11452" xr:uid="{00000000-0005-0000-0000-000099020000}"/>
    <cellStyle name="Comma 10 4 2 3 4" xfId="7216" xr:uid="{00000000-0005-0000-0000-000099020000}"/>
    <cellStyle name="Comma 10 4 2 3 4 2" xfId="14345" xr:uid="{00000000-0005-0000-0000-000099020000}"/>
    <cellStyle name="Comma 10 4 2 3 5" xfId="8613" xr:uid="{00000000-0005-0000-0000-000099020000}"/>
    <cellStyle name="Comma 10 4 2 4" xfId="1944" xr:uid="{00000000-0005-0000-0000-000018050000}"/>
    <cellStyle name="Comma 10 4 2 4 2" xfId="4784" xr:uid="{00000000-0005-0000-0000-000018050000}"/>
    <cellStyle name="Comma 10 4 2 4 2 2" xfId="11941" xr:uid="{00000000-0005-0000-0000-000097020000}"/>
    <cellStyle name="Comma 10 4 2 4 3" xfId="9102" xr:uid="{00000000-0005-0000-0000-000097020000}"/>
    <cellStyle name="Comma 10 4 2 5" xfId="3365" xr:uid="{00000000-0005-0000-0000-000013050000}"/>
    <cellStyle name="Comma 10 4 2 5 2" xfId="10522" xr:uid="{00000000-0005-0000-0000-000097020000}"/>
    <cellStyle name="Comma 10 4 2 6" xfId="6237" xr:uid="{00000000-0005-0000-0000-000007010000}"/>
    <cellStyle name="Comma 10 4 2 6 2" xfId="13406" xr:uid="{00000000-0005-0000-0000-000007010000}"/>
    <cellStyle name="Comma 10 4 2 7" xfId="7683" xr:uid="{00000000-0005-0000-0000-000097020000}"/>
    <cellStyle name="Comma 10 4 3" xfId="750" xr:uid="{00000000-0005-0000-0000-000019050000}"/>
    <cellStyle name="Comma 10 4 3 2" xfId="2177" xr:uid="{00000000-0005-0000-0000-00001A050000}"/>
    <cellStyle name="Comma 10 4 3 2 2" xfId="5017" xr:uid="{00000000-0005-0000-0000-00001A050000}"/>
    <cellStyle name="Comma 10 4 3 2 2 2" xfId="12174" xr:uid="{00000000-0005-0000-0000-00009A020000}"/>
    <cellStyle name="Comma 10 4 3 2 3" xfId="9335" xr:uid="{00000000-0005-0000-0000-00009A020000}"/>
    <cellStyle name="Comma 10 4 3 3" xfId="3598" xr:uid="{00000000-0005-0000-0000-000019050000}"/>
    <cellStyle name="Comma 10 4 3 3 2" xfId="10755" xr:uid="{00000000-0005-0000-0000-00009A020000}"/>
    <cellStyle name="Comma 10 4 3 4" xfId="6520" xr:uid="{00000000-0005-0000-0000-00009A020000}"/>
    <cellStyle name="Comma 10 4 3 4 2" xfId="13649" xr:uid="{00000000-0005-0000-0000-00009A020000}"/>
    <cellStyle name="Comma 10 4 3 5" xfId="7916" xr:uid="{00000000-0005-0000-0000-00009A020000}"/>
    <cellStyle name="Comma 10 4 4" xfId="1214" xr:uid="{00000000-0005-0000-0000-00001B050000}"/>
    <cellStyle name="Comma 10 4 4 2" xfId="2641" xr:uid="{00000000-0005-0000-0000-00001C050000}"/>
    <cellStyle name="Comma 10 4 4 2 2" xfId="5481" xr:uid="{00000000-0005-0000-0000-00001C050000}"/>
    <cellStyle name="Comma 10 4 4 2 2 2" xfId="12638" xr:uid="{00000000-0005-0000-0000-00009B020000}"/>
    <cellStyle name="Comma 10 4 4 2 3" xfId="9799" xr:uid="{00000000-0005-0000-0000-00009B020000}"/>
    <cellStyle name="Comma 10 4 4 3" xfId="4062" xr:uid="{00000000-0005-0000-0000-00001B050000}"/>
    <cellStyle name="Comma 10 4 4 3 2" xfId="11219" xr:uid="{00000000-0005-0000-0000-00009B020000}"/>
    <cellStyle name="Comma 10 4 4 4" xfId="6983" xr:uid="{00000000-0005-0000-0000-00009B020000}"/>
    <cellStyle name="Comma 10 4 4 4 2" xfId="14112" xr:uid="{00000000-0005-0000-0000-00009B020000}"/>
    <cellStyle name="Comma 10 4 4 5" xfId="8380" xr:uid="{00000000-0005-0000-0000-00009B020000}"/>
    <cellStyle name="Comma 10 4 5" xfId="1711" xr:uid="{00000000-0005-0000-0000-00001D050000}"/>
    <cellStyle name="Comma 10 4 5 2" xfId="4551" xr:uid="{00000000-0005-0000-0000-00001D050000}"/>
    <cellStyle name="Comma 10 4 5 2 2" xfId="11708" xr:uid="{00000000-0005-0000-0000-000096020000}"/>
    <cellStyle name="Comma 10 4 5 3" xfId="8869" xr:uid="{00000000-0005-0000-0000-000096020000}"/>
    <cellStyle name="Comma 10 4 6" xfId="3132" xr:uid="{00000000-0005-0000-0000-000012050000}"/>
    <cellStyle name="Comma 10 4 6 2" xfId="10289" xr:uid="{00000000-0005-0000-0000-000096020000}"/>
    <cellStyle name="Comma 10 4 7" xfId="6004" xr:uid="{00000000-0005-0000-0000-000006010000}"/>
    <cellStyle name="Comma 10 4 7 2" xfId="13173" xr:uid="{00000000-0005-0000-0000-000006010000}"/>
    <cellStyle name="Comma 10 4 8" xfId="7449" xr:uid="{00000000-0005-0000-0000-000096020000}"/>
    <cellStyle name="Comma 10 5" xfId="375" xr:uid="{00000000-0005-0000-0000-00001E050000}"/>
    <cellStyle name="Comma 10 5 2" xfId="855" xr:uid="{00000000-0005-0000-0000-00001F050000}"/>
    <cellStyle name="Comma 10 5 2 2" xfId="2282" xr:uid="{00000000-0005-0000-0000-000020050000}"/>
    <cellStyle name="Comma 10 5 2 2 2" xfId="5122" xr:uid="{00000000-0005-0000-0000-000020050000}"/>
    <cellStyle name="Comma 10 5 2 2 2 2" xfId="12279" xr:uid="{00000000-0005-0000-0000-00009D020000}"/>
    <cellStyle name="Comma 10 5 2 2 3" xfId="9440" xr:uid="{00000000-0005-0000-0000-00009D020000}"/>
    <cellStyle name="Comma 10 5 2 3" xfId="3703" xr:uid="{00000000-0005-0000-0000-00001F050000}"/>
    <cellStyle name="Comma 10 5 2 3 2" xfId="10860" xr:uid="{00000000-0005-0000-0000-00009D020000}"/>
    <cellStyle name="Comma 10 5 2 4" xfId="6625" xr:uid="{00000000-0005-0000-0000-00009D020000}"/>
    <cellStyle name="Comma 10 5 2 4 2" xfId="13754" xr:uid="{00000000-0005-0000-0000-00009D020000}"/>
    <cellStyle name="Comma 10 5 2 5" xfId="8021" xr:uid="{00000000-0005-0000-0000-00009D020000}"/>
    <cellStyle name="Comma 10 5 3" xfId="1319" xr:uid="{00000000-0005-0000-0000-000021050000}"/>
    <cellStyle name="Comma 10 5 3 2" xfId="2746" xr:uid="{00000000-0005-0000-0000-000022050000}"/>
    <cellStyle name="Comma 10 5 3 2 2" xfId="5586" xr:uid="{00000000-0005-0000-0000-000022050000}"/>
    <cellStyle name="Comma 10 5 3 2 2 2" xfId="12743" xr:uid="{00000000-0005-0000-0000-00009E020000}"/>
    <cellStyle name="Comma 10 5 3 2 3" xfId="9904" xr:uid="{00000000-0005-0000-0000-00009E020000}"/>
    <cellStyle name="Comma 10 5 3 3" xfId="4167" xr:uid="{00000000-0005-0000-0000-000021050000}"/>
    <cellStyle name="Comma 10 5 3 3 2" xfId="11324" xr:uid="{00000000-0005-0000-0000-00009E020000}"/>
    <cellStyle name="Comma 10 5 3 4" xfId="7088" xr:uid="{00000000-0005-0000-0000-00009E020000}"/>
    <cellStyle name="Comma 10 5 3 4 2" xfId="14217" xr:uid="{00000000-0005-0000-0000-00009E020000}"/>
    <cellStyle name="Comma 10 5 3 5" xfId="8485" xr:uid="{00000000-0005-0000-0000-00009E020000}"/>
    <cellStyle name="Comma 10 5 4" xfId="1816" xr:uid="{00000000-0005-0000-0000-000023050000}"/>
    <cellStyle name="Comma 10 5 4 2" xfId="4656" xr:uid="{00000000-0005-0000-0000-000023050000}"/>
    <cellStyle name="Comma 10 5 4 2 2" xfId="11813" xr:uid="{00000000-0005-0000-0000-00009C020000}"/>
    <cellStyle name="Comma 10 5 4 3" xfId="8974" xr:uid="{00000000-0005-0000-0000-00009C020000}"/>
    <cellStyle name="Comma 10 5 5" xfId="3237" xr:uid="{00000000-0005-0000-0000-00001E050000}"/>
    <cellStyle name="Comma 10 5 5 2" xfId="10394" xr:uid="{00000000-0005-0000-0000-00009C020000}"/>
    <cellStyle name="Comma 10 5 6" xfId="6109" xr:uid="{00000000-0005-0000-0000-000008010000}"/>
    <cellStyle name="Comma 10 5 6 2" xfId="13278" xr:uid="{00000000-0005-0000-0000-000008010000}"/>
    <cellStyle name="Comma 10 5 7" xfId="7555" xr:uid="{00000000-0005-0000-0000-00009C020000}"/>
    <cellStyle name="Comma 10 6" xfId="622" xr:uid="{00000000-0005-0000-0000-000024050000}"/>
    <cellStyle name="Comma 10 6 2" xfId="2049" xr:uid="{00000000-0005-0000-0000-000025050000}"/>
    <cellStyle name="Comma 10 6 2 2" xfId="4889" xr:uid="{00000000-0005-0000-0000-000025050000}"/>
    <cellStyle name="Comma 10 6 2 2 2" xfId="12046" xr:uid="{00000000-0005-0000-0000-00009F020000}"/>
    <cellStyle name="Comma 10 6 2 3" xfId="9207" xr:uid="{00000000-0005-0000-0000-00009F020000}"/>
    <cellStyle name="Comma 10 6 3" xfId="3470" xr:uid="{00000000-0005-0000-0000-000024050000}"/>
    <cellStyle name="Comma 10 6 3 2" xfId="10627" xr:uid="{00000000-0005-0000-0000-00009F020000}"/>
    <cellStyle name="Comma 10 6 4" xfId="6392" xr:uid="{00000000-0005-0000-0000-00009F020000}"/>
    <cellStyle name="Comma 10 6 4 2" xfId="13521" xr:uid="{00000000-0005-0000-0000-00009F020000}"/>
    <cellStyle name="Comma 10 6 5" xfId="7788" xr:uid="{00000000-0005-0000-0000-00009F020000}"/>
    <cellStyle name="Comma 10 7" xfId="1086" xr:uid="{00000000-0005-0000-0000-000026050000}"/>
    <cellStyle name="Comma 10 7 2" xfId="2513" xr:uid="{00000000-0005-0000-0000-000027050000}"/>
    <cellStyle name="Comma 10 7 2 2" xfId="5353" xr:uid="{00000000-0005-0000-0000-000027050000}"/>
    <cellStyle name="Comma 10 7 2 2 2" xfId="12510" xr:uid="{00000000-0005-0000-0000-0000A0020000}"/>
    <cellStyle name="Comma 10 7 2 3" xfId="9671" xr:uid="{00000000-0005-0000-0000-0000A0020000}"/>
    <cellStyle name="Comma 10 7 3" xfId="3934" xr:uid="{00000000-0005-0000-0000-000026050000}"/>
    <cellStyle name="Comma 10 7 3 2" xfId="11091" xr:uid="{00000000-0005-0000-0000-0000A0020000}"/>
    <cellStyle name="Comma 10 7 4" xfId="6855" xr:uid="{00000000-0005-0000-0000-0000A0020000}"/>
    <cellStyle name="Comma 10 7 4 2" xfId="13984" xr:uid="{00000000-0005-0000-0000-0000A0020000}"/>
    <cellStyle name="Comma 10 7 5" xfId="8252" xr:uid="{00000000-0005-0000-0000-0000A0020000}"/>
    <cellStyle name="Comma 10 8" xfId="1582" xr:uid="{00000000-0005-0000-0000-000028050000}"/>
    <cellStyle name="Comma 10 8 2" xfId="4422" xr:uid="{00000000-0005-0000-0000-000028050000}"/>
    <cellStyle name="Comma 10 8 2 2" xfId="11579" xr:uid="{00000000-0005-0000-0000-00007D020000}"/>
    <cellStyle name="Comma 10 8 3" xfId="8740" xr:uid="{00000000-0005-0000-0000-00007D020000}"/>
    <cellStyle name="Comma 10 9" xfId="3004" xr:uid="{00000000-0005-0000-0000-0000E1040000}"/>
    <cellStyle name="Comma 10 9 2" xfId="10161" xr:uid="{00000000-0005-0000-0000-00007D020000}"/>
    <cellStyle name="Comma 11" xfId="73" xr:uid="{00000000-0005-0000-0000-000029050000}"/>
    <cellStyle name="Comma 11 10" xfId="7351" xr:uid="{00000000-0005-0000-0000-0000A1020000}"/>
    <cellStyle name="Comma 11 2" xfId="118" xr:uid="{00000000-0005-0000-0000-00002A050000}"/>
    <cellStyle name="Comma 11 2 2" xfId="232" xr:uid="{00000000-0005-0000-0000-00002B050000}"/>
    <cellStyle name="Comma 11 2 2 2" xfId="521" xr:uid="{00000000-0005-0000-0000-00002C050000}"/>
    <cellStyle name="Comma 11 2 2 2 2" xfId="987" xr:uid="{00000000-0005-0000-0000-00002D050000}"/>
    <cellStyle name="Comma 11 2 2 2 2 2" xfId="2414" xr:uid="{00000000-0005-0000-0000-00002E050000}"/>
    <cellStyle name="Comma 11 2 2 2 2 2 2" xfId="5254" xr:uid="{00000000-0005-0000-0000-00002E050000}"/>
    <cellStyle name="Comma 11 2 2 2 2 2 2 2" xfId="12411" xr:uid="{00000000-0005-0000-0000-0000A5020000}"/>
    <cellStyle name="Comma 11 2 2 2 2 2 3" xfId="9572" xr:uid="{00000000-0005-0000-0000-0000A5020000}"/>
    <cellStyle name="Comma 11 2 2 2 2 3" xfId="3835" xr:uid="{00000000-0005-0000-0000-00002D050000}"/>
    <cellStyle name="Comma 11 2 2 2 2 3 2" xfId="10992" xr:uid="{00000000-0005-0000-0000-0000A5020000}"/>
    <cellStyle name="Comma 11 2 2 2 2 4" xfId="6756" xr:uid="{00000000-0005-0000-0000-0000A5020000}"/>
    <cellStyle name="Comma 11 2 2 2 2 4 2" xfId="13885" xr:uid="{00000000-0005-0000-0000-0000A5020000}"/>
    <cellStyle name="Comma 11 2 2 2 2 5" xfId="8153" xr:uid="{00000000-0005-0000-0000-0000A5020000}"/>
    <cellStyle name="Comma 11 2 2 2 3" xfId="1451" xr:uid="{00000000-0005-0000-0000-00002F050000}"/>
    <cellStyle name="Comma 11 2 2 2 3 2" xfId="2878" xr:uid="{00000000-0005-0000-0000-000030050000}"/>
    <cellStyle name="Comma 11 2 2 2 3 2 2" xfId="5718" xr:uid="{00000000-0005-0000-0000-000030050000}"/>
    <cellStyle name="Comma 11 2 2 2 3 2 2 2" xfId="12875" xr:uid="{00000000-0005-0000-0000-0000A6020000}"/>
    <cellStyle name="Comma 11 2 2 2 3 2 3" xfId="10036" xr:uid="{00000000-0005-0000-0000-0000A6020000}"/>
    <cellStyle name="Comma 11 2 2 2 3 3" xfId="4299" xr:uid="{00000000-0005-0000-0000-00002F050000}"/>
    <cellStyle name="Comma 11 2 2 2 3 3 2" xfId="11456" xr:uid="{00000000-0005-0000-0000-0000A6020000}"/>
    <cellStyle name="Comma 11 2 2 2 3 4" xfId="7220" xr:uid="{00000000-0005-0000-0000-0000A6020000}"/>
    <cellStyle name="Comma 11 2 2 2 3 4 2" xfId="14349" xr:uid="{00000000-0005-0000-0000-0000A6020000}"/>
    <cellStyle name="Comma 11 2 2 2 3 5" xfId="8617" xr:uid="{00000000-0005-0000-0000-0000A6020000}"/>
    <cellStyle name="Comma 11 2 2 2 4" xfId="1948" xr:uid="{00000000-0005-0000-0000-000031050000}"/>
    <cellStyle name="Comma 11 2 2 2 4 2" xfId="4788" xr:uid="{00000000-0005-0000-0000-000031050000}"/>
    <cellStyle name="Comma 11 2 2 2 4 2 2" xfId="11945" xr:uid="{00000000-0005-0000-0000-0000A4020000}"/>
    <cellStyle name="Comma 11 2 2 2 4 3" xfId="9106" xr:uid="{00000000-0005-0000-0000-0000A4020000}"/>
    <cellStyle name="Comma 11 2 2 2 5" xfId="3369" xr:uid="{00000000-0005-0000-0000-00002C050000}"/>
    <cellStyle name="Comma 11 2 2 2 5 2" xfId="10526" xr:uid="{00000000-0005-0000-0000-0000A4020000}"/>
    <cellStyle name="Comma 11 2 2 2 6" xfId="6241" xr:uid="{00000000-0005-0000-0000-00000C010000}"/>
    <cellStyle name="Comma 11 2 2 2 6 2" xfId="13410" xr:uid="{00000000-0005-0000-0000-00000C010000}"/>
    <cellStyle name="Comma 11 2 2 2 7" xfId="7687" xr:uid="{00000000-0005-0000-0000-0000A4020000}"/>
    <cellStyle name="Comma 11 2 2 3" xfId="754" xr:uid="{00000000-0005-0000-0000-000032050000}"/>
    <cellStyle name="Comma 11 2 2 3 2" xfId="2181" xr:uid="{00000000-0005-0000-0000-000033050000}"/>
    <cellStyle name="Comma 11 2 2 3 2 2" xfId="5021" xr:uid="{00000000-0005-0000-0000-000033050000}"/>
    <cellStyle name="Comma 11 2 2 3 2 2 2" xfId="12178" xr:uid="{00000000-0005-0000-0000-0000A7020000}"/>
    <cellStyle name="Comma 11 2 2 3 2 3" xfId="9339" xr:uid="{00000000-0005-0000-0000-0000A7020000}"/>
    <cellStyle name="Comma 11 2 2 3 3" xfId="3602" xr:uid="{00000000-0005-0000-0000-000032050000}"/>
    <cellStyle name="Comma 11 2 2 3 3 2" xfId="10759" xr:uid="{00000000-0005-0000-0000-0000A7020000}"/>
    <cellStyle name="Comma 11 2 2 3 4" xfId="6524" xr:uid="{00000000-0005-0000-0000-0000A7020000}"/>
    <cellStyle name="Comma 11 2 2 3 4 2" xfId="13653" xr:uid="{00000000-0005-0000-0000-0000A7020000}"/>
    <cellStyle name="Comma 11 2 2 3 5" xfId="7920" xr:uid="{00000000-0005-0000-0000-0000A7020000}"/>
    <cellStyle name="Comma 11 2 2 4" xfId="1218" xr:uid="{00000000-0005-0000-0000-000034050000}"/>
    <cellStyle name="Comma 11 2 2 4 2" xfId="2645" xr:uid="{00000000-0005-0000-0000-000035050000}"/>
    <cellStyle name="Comma 11 2 2 4 2 2" xfId="5485" xr:uid="{00000000-0005-0000-0000-000035050000}"/>
    <cellStyle name="Comma 11 2 2 4 2 2 2" xfId="12642" xr:uid="{00000000-0005-0000-0000-0000A8020000}"/>
    <cellStyle name="Comma 11 2 2 4 2 3" xfId="9803" xr:uid="{00000000-0005-0000-0000-0000A8020000}"/>
    <cellStyle name="Comma 11 2 2 4 3" xfId="4066" xr:uid="{00000000-0005-0000-0000-000034050000}"/>
    <cellStyle name="Comma 11 2 2 4 3 2" xfId="11223" xr:uid="{00000000-0005-0000-0000-0000A8020000}"/>
    <cellStyle name="Comma 11 2 2 4 4" xfId="6987" xr:uid="{00000000-0005-0000-0000-0000A8020000}"/>
    <cellStyle name="Comma 11 2 2 4 4 2" xfId="14116" xr:uid="{00000000-0005-0000-0000-0000A8020000}"/>
    <cellStyle name="Comma 11 2 2 4 5" xfId="8384" xr:uid="{00000000-0005-0000-0000-0000A8020000}"/>
    <cellStyle name="Comma 11 2 2 5" xfId="1715" xr:uid="{00000000-0005-0000-0000-000036050000}"/>
    <cellStyle name="Comma 11 2 2 5 2" xfId="4555" xr:uid="{00000000-0005-0000-0000-000036050000}"/>
    <cellStyle name="Comma 11 2 2 5 2 2" xfId="11712" xr:uid="{00000000-0005-0000-0000-0000A3020000}"/>
    <cellStyle name="Comma 11 2 2 5 3" xfId="8873" xr:uid="{00000000-0005-0000-0000-0000A3020000}"/>
    <cellStyle name="Comma 11 2 2 6" xfId="3136" xr:uid="{00000000-0005-0000-0000-00002B050000}"/>
    <cellStyle name="Comma 11 2 2 6 2" xfId="10293" xr:uid="{00000000-0005-0000-0000-0000A3020000}"/>
    <cellStyle name="Comma 11 2 2 7" xfId="6008" xr:uid="{00000000-0005-0000-0000-00000B010000}"/>
    <cellStyle name="Comma 11 2 2 7 2" xfId="13177" xr:uid="{00000000-0005-0000-0000-00000B010000}"/>
    <cellStyle name="Comma 11 2 2 8" xfId="7454" xr:uid="{00000000-0005-0000-0000-0000A3020000}"/>
    <cellStyle name="Comma 11 2 3" xfId="454" xr:uid="{00000000-0005-0000-0000-000037050000}"/>
    <cellStyle name="Comma 11 2 3 2" xfId="920" xr:uid="{00000000-0005-0000-0000-000038050000}"/>
    <cellStyle name="Comma 11 2 3 2 2" xfId="2347" xr:uid="{00000000-0005-0000-0000-000039050000}"/>
    <cellStyle name="Comma 11 2 3 2 2 2" xfId="5187" xr:uid="{00000000-0005-0000-0000-000039050000}"/>
    <cellStyle name="Comma 11 2 3 2 2 2 2" xfId="12344" xr:uid="{00000000-0005-0000-0000-0000AA020000}"/>
    <cellStyle name="Comma 11 2 3 2 2 3" xfId="9505" xr:uid="{00000000-0005-0000-0000-0000AA020000}"/>
    <cellStyle name="Comma 11 2 3 2 3" xfId="3768" xr:uid="{00000000-0005-0000-0000-000038050000}"/>
    <cellStyle name="Comma 11 2 3 2 3 2" xfId="10925" xr:uid="{00000000-0005-0000-0000-0000AA020000}"/>
    <cellStyle name="Comma 11 2 3 2 4" xfId="6690" xr:uid="{00000000-0005-0000-0000-0000AA020000}"/>
    <cellStyle name="Comma 11 2 3 2 4 2" xfId="13819" xr:uid="{00000000-0005-0000-0000-0000AA020000}"/>
    <cellStyle name="Comma 11 2 3 2 5" xfId="8086" xr:uid="{00000000-0005-0000-0000-0000AA020000}"/>
    <cellStyle name="Comma 11 2 3 3" xfId="1384" xr:uid="{00000000-0005-0000-0000-00003A050000}"/>
    <cellStyle name="Comma 11 2 3 3 2" xfId="2811" xr:uid="{00000000-0005-0000-0000-00003B050000}"/>
    <cellStyle name="Comma 11 2 3 3 2 2" xfId="5651" xr:uid="{00000000-0005-0000-0000-00003B050000}"/>
    <cellStyle name="Comma 11 2 3 3 2 2 2" xfId="12808" xr:uid="{00000000-0005-0000-0000-0000AB020000}"/>
    <cellStyle name="Comma 11 2 3 3 2 3" xfId="9969" xr:uid="{00000000-0005-0000-0000-0000AB020000}"/>
    <cellStyle name="Comma 11 2 3 3 3" xfId="4232" xr:uid="{00000000-0005-0000-0000-00003A050000}"/>
    <cellStyle name="Comma 11 2 3 3 3 2" xfId="11389" xr:uid="{00000000-0005-0000-0000-0000AB020000}"/>
    <cellStyle name="Comma 11 2 3 3 4" xfId="7153" xr:uid="{00000000-0005-0000-0000-0000AB020000}"/>
    <cellStyle name="Comma 11 2 3 3 4 2" xfId="14282" xr:uid="{00000000-0005-0000-0000-0000AB020000}"/>
    <cellStyle name="Comma 11 2 3 3 5" xfId="8550" xr:uid="{00000000-0005-0000-0000-0000AB020000}"/>
    <cellStyle name="Comma 11 2 3 4" xfId="1881" xr:uid="{00000000-0005-0000-0000-00003C050000}"/>
    <cellStyle name="Comma 11 2 3 4 2" xfId="4721" xr:uid="{00000000-0005-0000-0000-00003C050000}"/>
    <cellStyle name="Comma 11 2 3 4 2 2" xfId="11878" xr:uid="{00000000-0005-0000-0000-0000A9020000}"/>
    <cellStyle name="Comma 11 2 3 4 3" xfId="9039" xr:uid="{00000000-0005-0000-0000-0000A9020000}"/>
    <cellStyle name="Comma 11 2 3 5" xfId="3302" xr:uid="{00000000-0005-0000-0000-000037050000}"/>
    <cellStyle name="Comma 11 2 3 5 2" xfId="10459" xr:uid="{00000000-0005-0000-0000-0000A9020000}"/>
    <cellStyle name="Comma 11 2 3 6" xfId="6174" xr:uid="{00000000-0005-0000-0000-00000D010000}"/>
    <cellStyle name="Comma 11 2 3 6 2" xfId="13343" xr:uid="{00000000-0005-0000-0000-00000D010000}"/>
    <cellStyle name="Comma 11 2 3 7" xfId="7620" xr:uid="{00000000-0005-0000-0000-0000A9020000}"/>
    <cellStyle name="Comma 11 2 4" xfId="687" xr:uid="{00000000-0005-0000-0000-00003D050000}"/>
    <cellStyle name="Comma 11 2 4 2" xfId="2114" xr:uid="{00000000-0005-0000-0000-00003E050000}"/>
    <cellStyle name="Comma 11 2 4 2 2" xfId="4954" xr:uid="{00000000-0005-0000-0000-00003E050000}"/>
    <cellStyle name="Comma 11 2 4 2 2 2" xfId="12111" xr:uid="{00000000-0005-0000-0000-0000AC020000}"/>
    <cellStyle name="Comma 11 2 4 2 3" xfId="9272" xr:uid="{00000000-0005-0000-0000-0000AC020000}"/>
    <cellStyle name="Comma 11 2 4 3" xfId="3535" xr:uid="{00000000-0005-0000-0000-00003D050000}"/>
    <cellStyle name="Comma 11 2 4 3 2" xfId="10692" xr:uid="{00000000-0005-0000-0000-0000AC020000}"/>
    <cellStyle name="Comma 11 2 4 4" xfId="6457" xr:uid="{00000000-0005-0000-0000-0000AC020000}"/>
    <cellStyle name="Comma 11 2 4 4 2" xfId="13586" xr:uid="{00000000-0005-0000-0000-0000AC020000}"/>
    <cellStyle name="Comma 11 2 4 5" xfId="7853" xr:uid="{00000000-0005-0000-0000-0000AC020000}"/>
    <cellStyle name="Comma 11 2 5" xfId="1151" xr:uid="{00000000-0005-0000-0000-00003F050000}"/>
    <cellStyle name="Comma 11 2 5 2" xfId="2578" xr:uid="{00000000-0005-0000-0000-000040050000}"/>
    <cellStyle name="Comma 11 2 5 2 2" xfId="5418" xr:uid="{00000000-0005-0000-0000-000040050000}"/>
    <cellStyle name="Comma 11 2 5 2 2 2" xfId="12575" xr:uid="{00000000-0005-0000-0000-0000AD020000}"/>
    <cellStyle name="Comma 11 2 5 2 3" xfId="9736" xr:uid="{00000000-0005-0000-0000-0000AD020000}"/>
    <cellStyle name="Comma 11 2 5 3" xfId="3999" xr:uid="{00000000-0005-0000-0000-00003F050000}"/>
    <cellStyle name="Comma 11 2 5 3 2" xfId="11156" xr:uid="{00000000-0005-0000-0000-0000AD020000}"/>
    <cellStyle name="Comma 11 2 5 4" xfId="6920" xr:uid="{00000000-0005-0000-0000-0000AD020000}"/>
    <cellStyle name="Comma 11 2 5 4 2" xfId="14049" xr:uid="{00000000-0005-0000-0000-0000AD020000}"/>
    <cellStyle name="Comma 11 2 5 5" xfId="8317" xr:uid="{00000000-0005-0000-0000-0000AD020000}"/>
    <cellStyle name="Comma 11 2 6" xfId="1648" xr:uid="{00000000-0005-0000-0000-000041050000}"/>
    <cellStyle name="Comma 11 2 6 2" xfId="4488" xr:uid="{00000000-0005-0000-0000-000041050000}"/>
    <cellStyle name="Comma 11 2 6 2 2" xfId="11645" xr:uid="{00000000-0005-0000-0000-0000A2020000}"/>
    <cellStyle name="Comma 11 2 6 3" xfId="8806" xr:uid="{00000000-0005-0000-0000-0000A2020000}"/>
    <cellStyle name="Comma 11 2 7" xfId="3069" xr:uid="{00000000-0005-0000-0000-00002A050000}"/>
    <cellStyle name="Comma 11 2 7 2" xfId="10226" xr:uid="{00000000-0005-0000-0000-0000A2020000}"/>
    <cellStyle name="Comma 11 2 8" xfId="5941" xr:uid="{00000000-0005-0000-0000-00000A010000}"/>
    <cellStyle name="Comma 11 2 8 2" xfId="13110" xr:uid="{00000000-0005-0000-0000-00000A010000}"/>
    <cellStyle name="Comma 11 2 9" xfId="7386" xr:uid="{00000000-0005-0000-0000-0000A2020000}"/>
    <cellStyle name="Comma 11 3" xfId="231" xr:uid="{00000000-0005-0000-0000-000042050000}"/>
    <cellStyle name="Comma 11 3 2" xfId="520" xr:uid="{00000000-0005-0000-0000-000043050000}"/>
    <cellStyle name="Comma 11 3 2 2" xfId="986" xr:uid="{00000000-0005-0000-0000-000044050000}"/>
    <cellStyle name="Comma 11 3 2 2 2" xfId="2413" xr:uid="{00000000-0005-0000-0000-000045050000}"/>
    <cellStyle name="Comma 11 3 2 2 2 2" xfId="5253" xr:uid="{00000000-0005-0000-0000-000045050000}"/>
    <cellStyle name="Comma 11 3 2 2 2 2 2" xfId="12410" xr:uid="{00000000-0005-0000-0000-0000B0020000}"/>
    <cellStyle name="Comma 11 3 2 2 2 3" xfId="9571" xr:uid="{00000000-0005-0000-0000-0000B0020000}"/>
    <cellStyle name="Comma 11 3 2 2 3" xfId="3834" xr:uid="{00000000-0005-0000-0000-000044050000}"/>
    <cellStyle name="Comma 11 3 2 2 3 2" xfId="10991" xr:uid="{00000000-0005-0000-0000-0000B0020000}"/>
    <cellStyle name="Comma 11 3 2 2 4" xfId="6755" xr:uid="{00000000-0005-0000-0000-0000B0020000}"/>
    <cellStyle name="Comma 11 3 2 2 4 2" xfId="13884" xr:uid="{00000000-0005-0000-0000-0000B0020000}"/>
    <cellStyle name="Comma 11 3 2 2 5" xfId="8152" xr:uid="{00000000-0005-0000-0000-0000B0020000}"/>
    <cellStyle name="Comma 11 3 2 3" xfId="1450" xr:uid="{00000000-0005-0000-0000-000046050000}"/>
    <cellStyle name="Comma 11 3 2 3 2" xfId="2877" xr:uid="{00000000-0005-0000-0000-000047050000}"/>
    <cellStyle name="Comma 11 3 2 3 2 2" xfId="5717" xr:uid="{00000000-0005-0000-0000-000047050000}"/>
    <cellStyle name="Comma 11 3 2 3 2 2 2" xfId="12874" xr:uid="{00000000-0005-0000-0000-0000B1020000}"/>
    <cellStyle name="Comma 11 3 2 3 2 3" xfId="10035" xr:uid="{00000000-0005-0000-0000-0000B1020000}"/>
    <cellStyle name="Comma 11 3 2 3 3" xfId="4298" xr:uid="{00000000-0005-0000-0000-000046050000}"/>
    <cellStyle name="Comma 11 3 2 3 3 2" xfId="11455" xr:uid="{00000000-0005-0000-0000-0000B1020000}"/>
    <cellStyle name="Comma 11 3 2 3 4" xfId="7219" xr:uid="{00000000-0005-0000-0000-0000B1020000}"/>
    <cellStyle name="Comma 11 3 2 3 4 2" xfId="14348" xr:uid="{00000000-0005-0000-0000-0000B1020000}"/>
    <cellStyle name="Comma 11 3 2 3 5" xfId="8616" xr:uid="{00000000-0005-0000-0000-0000B1020000}"/>
    <cellStyle name="Comma 11 3 2 4" xfId="1947" xr:uid="{00000000-0005-0000-0000-000048050000}"/>
    <cellStyle name="Comma 11 3 2 4 2" xfId="4787" xr:uid="{00000000-0005-0000-0000-000048050000}"/>
    <cellStyle name="Comma 11 3 2 4 2 2" xfId="11944" xr:uid="{00000000-0005-0000-0000-0000AF020000}"/>
    <cellStyle name="Comma 11 3 2 4 3" xfId="9105" xr:uid="{00000000-0005-0000-0000-0000AF020000}"/>
    <cellStyle name="Comma 11 3 2 5" xfId="3368" xr:uid="{00000000-0005-0000-0000-000043050000}"/>
    <cellStyle name="Comma 11 3 2 5 2" xfId="10525" xr:uid="{00000000-0005-0000-0000-0000AF020000}"/>
    <cellStyle name="Comma 11 3 2 6" xfId="6240" xr:uid="{00000000-0005-0000-0000-00000F010000}"/>
    <cellStyle name="Comma 11 3 2 6 2" xfId="13409" xr:uid="{00000000-0005-0000-0000-00000F010000}"/>
    <cellStyle name="Comma 11 3 2 7" xfId="7686" xr:uid="{00000000-0005-0000-0000-0000AF020000}"/>
    <cellStyle name="Comma 11 3 3" xfId="753" xr:uid="{00000000-0005-0000-0000-000049050000}"/>
    <cellStyle name="Comma 11 3 3 2" xfId="2180" xr:uid="{00000000-0005-0000-0000-00004A050000}"/>
    <cellStyle name="Comma 11 3 3 2 2" xfId="5020" xr:uid="{00000000-0005-0000-0000-00004A050000}"/>
    <cellStyle name="Comma 11 3 3 2 2 2" xfId="12177" xr:uid="{00000000-0005-0000-0000-0000B2020000}"/>
    <cellStyle name="Comma 11 3 3 2 3" xfId="9338" xr:uid="{00000000-0005-0000-0000-0000B2020000}"/>
    <cellStyle name="Comma 11 3 3 3" xfId="3601" xr:uid="{00000000-0005-0000-0000-000049050000}"/>
    <cellStyle name="Comma 11 3 3 3 2" xfId="10758" xr:uid="{00000000-0005-0000-0000-0000B2020000}"/>
    <cellStyle name="Comma 11 3 3 4" xfId="6523" xr:uid="{00000000-0005-0000-0000-0000B2020000}"/>
    <cellStyle name="Comma 11 3 3 4 2" xfId="13652" xr:uid="{00000000-0005-0000-0000-0000B2020000}"/>
    <cellStyle name="Comma 11 3 3 5" xfId="7919" xr:uid="{00000000-0005-0000-0000-0000B2020000}"/>
    <cellStyle name="Comma 11 3 4" xfId="1217" xr:uid="{00000000-0005-0000-0000-00004B050000}"/>
    <cellStyle name="Comma 11 3 4 2" xfId="2644" xr:uid="{00000000-0005-0000-0000-00004C050000}"/>
    <cellStyle name="Comma 11 3 4 2 2" xfId="5484" xr:uid="{00000000-0005-0000-0000-00004C050000}"/>
    <cellStyle name="Comma 11 3 4 2 2 2" xfId="12641" xr:uid="{00000000-0005-0000-0000-0000B3020000}"/>
    <cellStyle name="Comma 11 3 4 2 3" xfId="9802" xr:uid="{00000000-0005-0000-0000-0000B3020000}"/>
    <cellStyle name="Comma 11 3 4 3" xfId="4065" xr:uid="{00000000-0005-0000-0000-00004B050000}"/>
    <cellStyle name="Comma 11 3 4 3 2" xfId="11222" xr:uid="{00000000-0005-0000-0000-0000B3020000}"/>
    <cellStyle name="Comma 11 3 4 4" xfId="6986" xr:uid="{00000000-0005-0000-0000-0000B3020000}"/>
    <cellStyle name="Comma 11 3 4 4 2" xfId="14115" xr:uid="{00000000-0005-0000-0000-0000B3020000}"/>
    <cellStyle name="Comma 11 3 4 5" xfId="8383" xr:uid="{00000000-0005-0000-0000-0000B3020000}"/>
    <cellStyle name="Comma 11 3 5" xfId="1714" xr:uid="{00000000-0005-0000-0000-00004D050000}"/>
    <cellStyle name="Comma 11 3 5 2" xfId="4554" xr:uid="{00000000-0005-0000-0000-00004D050000}"/>
    <cellStyle name="Comma 11 3 5 2 2" xfId="11711" xr:uid="{00000000-0005-0000-0000-0000AE020000}"/>
    <cellStyle name="Comma 11 3 5 3" xfId="8872" xr:uid="{00000000-0005-0000-0000-0000AE020000}"/>
    <cellStyle name="Comma 11 3 6" xfId="3135" xr:uid="{00000000-0005-0000-0000-000042050000}"/>
    <cellStyle name="Comma 11 3 6 2" xfId="10292" xr:uid="{00000000-0005-0000-0000-0000AE020000}"/>
    <cellStyle name="Comma 11 3 7" xfId="6007" xr:uid="{00000000-0005-0000-0000-00000E010000}"/>
    <cellStyle name="Comma 11 3 7 2" xfId="13176" xr:uid="{00000000-0005-0000-0000-00000E010000}"/>
    <cellStyle name="Comma 11 3 8" xfId="7453" xr:uid="{00000000-0005-0000-0000-0000AE020000}"/>
    <cellStyle name="Comma 11 4" xfId="419" xr:uid="{00000000-0005-0000-0000-00004E050000}"/>
    <cellStyle name="Comma 11 4 2" xfId="885" xr:uid="{00000000-0005-0000-0000-00004F050000}"/>
    <cellStyle name="Comma 11 4 2 2" xfId="2312" xr:uid="{00000000-0005-0000-0000-000050050000}"/>
    <cellStyle name="Comma 11 4 2 2 2" xfId="5152" xr:uid="{00000000-0005-0000-0000-000050050000}"/>
    <cellStyle name="Comma 11 4 2 2 2 2" xfId="12309" xr:uid="{00000000-0005-0000-0000-0000B5020000}"/>
    <cellStyle name="Comma 11 4 2 2 3" xfId="9470" xr:uid="{00000000-0005-0000-0000-0000B5020000}"/>
    <cellStyle name="Comma 11 4 2 3" xfId="3733" xr:uid="{00000000-0005-0000-0000-00004F050000}"/>
    <cellStyle name="Comma 11 4 2 3 2" xfId="10890" xr:uid="{00000000-0005-0000-0000-0000B5020000}"/>
    <cellStyle name="Comma 11 4 2 4" xfId="6655" xr:uid="{00000000-0005-0000-0000-0000B5020000}"/>
    <cellStyle name="Comma 11 4 2 4 2" xfId="13784" xr:uid="{00000000-0005-0000-0000-0000B5020000}"/>
    <cellStyle name="Comma 11 4 2 5" xfId="8051" xr:uid="{00000000-0005-0000-0000-0000B5020000}"/>
    <cellStyle name="Comma 11 4 3" xfId="1349" xr:uid="{00000000-0005-0000-0000-000051050000}"/>
    <cellStyle name="Comma 11 4 3 2" xfId="2776" xr:uid="{00000000-0005-0000-0000-000052050000}"/>
    <cellStyle name="Comma 11 4 3 2 2" xfId="5616" xr:uid="{00000000-0005-0000-0000-000052050000}"/>
    <cellStyle name="Comma 11 4 3 2 2 2" xfId="12773" xr:uid="{00000000-0005-0000-0000-0000B6020000}"/>
    <cellStyle name="Comma 11 4 3 2 3" xfId="9934" xr:uid="{00000000-0005-0000-0000-0000B6020000}"/>
    <cellStyle name="Comma 11 4 3 3" xfId="4197" xr:uid="{00000000-0005-0000-0000-000051050000}"/>
    <cellStyle name="Comma 11 4 3 3 2" xfId="11354" xr:uid="{00000000-0005-0000-0000-0000B6020000}"/>
    <cellStyle name="Comma 11 4 3 4" xfId="7118" xr:uid="{00000000-0005-0000-0000-0000B6020000}"/>
    <cellStyle name="Comma 11 4 3 4 2" xfId="14247" xr:uid="{00000000-0005-0000-0000-0000B6020000}"/>
    <cellStyle name="Comma 11 4 3 5" xfId="8515" xr:uid="{00000000-0005-0000-0000-0000B6020000}"/>
    <cellStyle name="Comma 11 4 4" xfId="1846" xr:uid="{00000000-0005-0000-0000-000053050000}"/>
    <cellStyle name="Comma 11 4 4 2" xfId="4686" xr:uid="{00000000-0005-0000-0000-000053050000}"/>
    <cellStyle name="Comma 11 4 4 2 2" xfId="11843" xr:uid="{00000000-0005-0000-0000-0000B4020000}"/>
    <cellStyle name="Comma 11 4 4 3" xfId="9004" xr:uid="{00000000-0005-0000-0000-0000B4020000}"/>
    <cellStyle name="Comma 11 4 5" xfId="3267" xr:uid="{00000000-0005-0000-0000-00004E050000}"/>
    <cellStyle name="Comma 11 4 5 2" xfId="10424" xr:uid="{00000000-0005-0000-0000-0000B4020000}"/>
    <cellStyle name="Comma 11 4 6" xfId="6139" xr:uid="{00000000-0005-0000-0000-000010010000}"/>
    <cellStyle name="Comma 11 4 6 2" xfId="13308" xr:uid="{00000000-0005-0000-0000-000010010000}"/>
    <cellStyle name="Comma 11 4 7" xfId="7585" xr:uid="{00000000-0005-0000-0000-0000B4020000}"/>
    <cellStyle name="Comma 11 5" xfId="652" xr:uid="{00000000-0005-0000-0000-000054050000}"/>
    <cellStyle name="Comma 11 5 2" xfId="2079" xr:uid="{00000000-0005-0000-0000-000055050000}"/>
    <cellStyle name="Comma 11 5 2 2" xfId="4919" xr:uid="{00000000-0005-0000-0000-000055050000}"/>
    <cellStyle name="Comma 11 5 2 2 2" xfId="12076" xr:uid="{00000000-0005-0000-0000-0000B7020000}"/>
    <cellStyle name="Comma 11 5 2 3" xfId="9237" xr:uid="{00000000-0005-0000-0000-0000B7020000}"/>
    <cellStyle name="Comma 11 5 3" xfId="3500" xr:uid="{00000000-0005-0000-0000-000054050000}"/>
    <cellStyle name="Comma 11 5 3 2" xfId="10657" xr:uid="{00000000-0005-0000-0000-0000B7020000}"/>
    <cellStyle name="Comma 11 5 4" xfId="6422" xr:uid="{00000000-0005-0000-0000-0000B7020000}"/>
    <cellStyle name="Comma 11 5 4 2" xfId="13551" xr:uid="{00000000-0005-0000-0000-0000B7020000}"/>
    <cellStyle name="Comma 11 5 5" xfId="7818" xr:uid="{00000000-0005-0000-0000-0000B7020000}"/>
    <cellStyle name="Comma 11 6" xfId="1116" xr:uid="{00000000-0005-0000-0000-000056050000}"/>
    <cellStyle name="Comma 11 6 2" xfId="2543" xr:uid="{00000000-0005-0000-0000-000057050000}"/>
    <cellStyle name="Comma 11 6 2 2" xfId="5383" xr:uid="{00000000-0005-0000-0000-000057050000}"/>
    <cellStyle name="Comma 11 6 2 2 2" xfId="12540" xr:uid="{00000000-0005-0000-0000-0000B8020000}"/>
    <cellStyle name="Comma 11 6 2 3" xfId="9701" xr:uid="{00000000-0005-0000-0000-0000B8020000}"/>
    <cellStyle name="Comma 11 6 3" xfId="3964" xr:uid="{00000000-0005-0000-0000-000056050000}"/>
    <cellStyle name="Comma 11 6 3 2" xfId="11121" xr:uid="{00000000-0005-0000-0000-0000B8020000}"/>
    <cellStyle name="Comma 11 6 4" xfId="6885" xr:uid="{00000000-0005-0000-0000-0000B8020000}"/>
    <cellStyle name="Comma 11 6 4 2" xfId="14014" xr:uid="{00000000-0005-0000-0000-0000B8020000}"/>
    <cellStyle name="Comma 11 6 5" xfId="8282" xr:uid="{00000000-0005-0000-0000-0000B8020000}"/>
    <cellStyle name="Comma 11 7" xfId="1612" xr:uid="{00000000-0005-0000-0000-000058050000}"/>
    <cellStyle name="Comma 11 7 2" xfId="4452" xr:uid="{00000000-0005-0000-0000-000058050000}"/>
    <cellStyle name="Comma 11 7 2 2" xfId="11609" xr:uid="{00000000-0005-0000-0000-0000A1020000}"/>
    <cellStyle name="Comma 11 7 3" xfId="8770" xr:uid="{00000000-0005-0000-0000-0000A1020000}"/>
    <cellStyle name="Comma 11 8" xfId="3034" xr:uid="{00000000-0005-0000-0000-000029050000}"/>
    <cellStyle name="Comma 11 8 2" xfId="10191" xr:uid="{00000000-0005-0000-0000-0000A1020000}"/>
    <cellStyle name="Comma 11 9" xfId="5906" xr:uid="{00000000-0005-0000-0000-000009010000}"/>
    <cellStyle name="Comma 11 9 2" xfId="13075" xr:uid="{00000000-0005-0000-0000-000009010000}"/>
    <cellStyle name="Comma 12" xfId="74" xr:uid="{00000000-0005-0000-0000-000059050000}"/>
    <cellStyle name="Comma 12 10" xfId="7352" xr:uid="{00000000-0005-0000-0000-0000B9020000}"/>
    <cellStyle name="Comma 12 2" xfId="119" xr:uid="{00000000-0005-0000-0000-00005A050000}"/>
    <cellStyle name="Comma 12 2 2" xfId="234" xr:uid="{00000000-0005-0000-0000-00005B050000}"/>
    <cellStyle name="Comma 12 2 2 2" xfId="523" xr:uid="{00000000-0005-0000-0000-00005C050000}"/>
    <cellStyle name="Comma 12 2 2 2 2" xfId="989" xr:uid="{00000000-0005-0000-0000-00005D050000}"/>
    <cellStyle name="Comma 12 2 2 2 2 2" xfId="2416" xr:uid="{00000000-0005-0000-0000-00005E050000}"/>
    <cellStyle name="Comma 12 2 2 2 2 2 2" xfId="5256" xr:uid="{00000000-0005-0000-0000-00005E050000}"/>
    <cellStyle name="Comma 12 2 2 2 2 2 2 2" xfId="12413" xr:uid="{00000000-0005-0000-0000-0000BD020000}"/>
    <cellStyle name="Comma 12 2 2 2 2 2 3" xfId="9574" xr:uid="{00000000-0005-0000-0000-0000BD020000}"/>
    <cellStyle name="Comma 12 2 2 2 2 3" xfId="3837" xr:uid="{00000000-0005-0000-0000-00005D050000}"/>
    <cellStyle name="Comma 12 2 2 2 2 3 2" xfId="10994" xr:uid="{00000000-0005-0000-0000-0000BD020000}"/>
    <cellStyle name="Comma 12 2 2 2 2 4" xfId="6758" xr:uid="{00000000-0005-0000-0000-0000BD020000}"/>
    <cellStyle name="Comma 12 2 2 2 2 4 2" xfId="13887" xr:uid="{00000000-0005-0000-0000-0000BD020000}"/>
    <cellStyle name="Comma 12 2 2 2 2 5" xfId="8155" xr:uid="{00000000-0005-0000-0000-0000BD020000}"/>
    <cellStyle name="Comma 12 2 2 2 3" xfId="1453" xr:uid="{00000000-0005-0000-0000-00005F050000}"/>
    <cellStyle name="Comma 12 2 2 2 3 2" xfId="2880" xr:uid="{00000000-0005-0000-0000-000060050000}"/>
    <cellStyle name="Comma 12 2 2 2 3 2 2" xfId="5720" xr:uid="{00000000-0005-0000-0000-000060050000}"/>
    <cellStyle name="Comma 12 2 2 2 3 2 2 2" xfId="12877" xr:uid="{00000000-0005-0000-0000-0000BE020000}"/>
    <cellStyle name="Comma 12 2 2 2 3 2 3" xfId="10038" xr:uid="{00000000-0005-0000-0000-0000BE020000}"/>
    <cellStyle name="Comma 12 2 2 2 3 3" xfId="4301" xr:uid="{00000000-0005-0000-0000-00005F050000}"/>
    <cellStyle name="Comma 12 2 2 2 3 3 2" xfId="11458" xr:uid="{00000000-0005-0000-0000-0000BE020000}"/>
    <cellStyle name="Comma 12 2 2 2 3 4" xfId="7222" xr:uid="{00000000-0005-0000-0000-0000BE020000}"/>
    <cellStyle name="Comma 12 2 2 2 3 4 2" xfId="14351" xr:uid="{00000000-0005-0000-0000-0000BE020000}"/>
    <cellStyle name="Comma 12 2 2 2 3 5" xfId="8619" xr:uid="{00000000-0005-0000-0000-0000BE020000}"/>
    <cellStyle name="Comma 12 2 2 2 4" xfId="1950" xr:uid="{00000000-0005-0000-0000-000061050000}"/>
    <cellStyle name="Comma 12 2 2 2 4 2" xfId="4790" xr:uid="{00000000-0005-0000-0000-000061050000}"/>
    <cellStyle name="Comma 12 2 2 2 4 2 2" xfId="11947" xr:uid="{00000000-0005-0000-0000-0000BC020000}"/>
    <cellStyle name="Comma 12 2 2 2 4 3" xfId="9108" xr:uid="{00000000-0005-0000-0000-0000BC020000}"/>
    <cellStyle name="Comma 12 2 2 2 5" xfId="3371" xr:uid="{00000000-0005-0000-0000-00005C050000}"/>
    <cellStyle name="Comma 12 2 2 2 5 2" xfId="10528" xr:uid="{00000000-0005-0000-0000-0000BC020000}"/>
    <cellStyle name="Comma 12 2 2 2 6" xfId="6243" xr:uid="{00000000-0005-0000-0000-000014010000}"/>
    <cellStyle name="Comma 12 2 2 2 6 2" xfId="13412" xr:uid="{00000000-0005-0000-0000-000014010000}"/>
    <cellStyle name="Comma 12 2 2 2 7" xfId="7689" xr:uid="{00000000-0005-0000-0000-0000BC020000}"/>
    <cellStyle name="Comma 12 2 2 3" xfId="756" xr:uid="{00000000-0005-0000-0000-000062050000}"/>
    <cellStyle name="Comma 12 2 2 3 2" xfId="2183" xr:uid="{00000000-0005-0000-0000-000063050000}"/>
    <cellStyle name="Comma 12 2 2 3 2 2" xfId="5023" xr:uid="{00000000-0005-0000-0000-000063050000}"/>
    <cellStyle name="Comma 12 2 2 3 2 2 2" xfId="12180" xr:uid="{00000000-0005-0000-0000-0000BF020000}"/>
    <cellStyle name="Comma 12 2 2 3 2 3" xfId="9341" xr:uid="{00000000-0005-0000-0000-0000BF020000}"/>
    <cellStyle name="Comma 12 2 2 3 3" xfId="3604" xr:uid="{00000000-0005-0000-0000-000062050000}"/>
    <cellStyle name="Comma 12 2 2 3 3 2" xfId="10761" xr:uid="{00000000-0005-0000-0000-0000BF020000}"/>
    <cellStyle name="Comma 12 2 2 3 4" xfId="6526" xr:uid="{00000000-0005-0000-0000-0000BF020000}"/>
    <cellStyle name="Comma 12 2 2 3 4 2" xfId="13655" xr:uid="{00000000-0005-0000-0000-0000BF020000}"/>
    <cellStyle name="Comma 12 2 2 3 5" xfId="7922" xr:uid="{00000000-0005-0000-0000-0000BF020000}"/>
    <cellStyle name="Comma 12 2 2 4" xfId="1220" xr:uid="{00000000-0005-0000-0000-000064050000}"/>
    <cellStyle name="Comma 12 2 2 4 2" xfId="2647" xr:uid="{00000000-0005-0000-0000-000065050000}"/>
    <cellStyle name="Comma 12 2 2 4 2 2" xfId="5487" xr:uid="{00000000-0005-0000-0000-000065050000}"/>
    <cellStyle name="Comma 12 2 2 4 2 2 2" xfId="12644" xr:uid="{00000000-0005-0000-0000-0000C0020000}"/>
    <cellStyle name="Comma 12 2 2 4 2 3" xfId="9805" xr:uid="{00000000-0005-0000-0000-0000C0020000}"/>
    <cellStyle name="Comma 12 2 2 4 3" xfId="4068" xr:uid="{00000000-0005-0000-0000-000064050000}"/>
    <cellStyle name="Comma 12 2 2 4 3 2" xfId="11225" xr:uid="{00000000-0005-0000-0000-0000C0020000}"/>
    <cellStyle name="Comma 12 2 2 4 4" xfId="6989" xr:uid="{00000000-0005-0000-0000-0000C0020000}"/>
    <cellStyle name="Comma 12 2 2 4 4 2" xfId="14118" xr:uid="{00000000-0005-0000-0000-0000C0020000}"/>
    <cellStyle name="Comma 12 2 2 4 5" xfId="8386" xr:uid="{00000000-0005-0000-0000-0000C0020000}"/>
    <cellStyle name="Comma 12 2 2 5" xfId="1717" xr:uid="{00000000-0005-0000-0000-000066050000}"/>
    <cellStyle name="Comma 12 2 2 5 2" xfId="4557" xr:uid="{00000000-0005-0000-0000-000066050000}"/>
    <cellStyle name="Comma 12 2 2 5 2 2" xfId="11714" xr:uid="{00000000-0005-0000-0000-0000BB020000}"/>
    <cellStyle name="Comma 12 2 2 5 3" xfId="8875" xr:uid="{00000000-0005-0000-0000-0000BB020000}"/>
    <cellStyle name="Comma 12 2 2 6" xfId="3138" xr:uid="{00000000-0005-0000-0000-00005B050000}"/>
    <cellStyle name="Comma 12 2 2 6 2" xfId="10295" xr:uid="{00000000-0005-0000-0000-0000BB020000}"/>
    <cellStyle name="Comma 12 2 2 7" xfId="6010" xr:uid="{00000000-0005-0000-0000-000013010000}"/>
    <cellStyle name="Comma 12 2 2 7 2" xfId="13179" xr:uid="{00000000-0005-0000-0000-000013010000}"/>
    <cellStyle name="Comma 12 2 2 8" xfId="7456" xr:uid="{00000000-0005-0000-0000-0000BB020000}"/>
    <cellStyle name="Comma 12 2 3" xfId="455" xr:uid="{00000000-0005-0000-0000-000067050000}"/>
    <cellStyle name="Comma 12 2 3 2" xfId="921" xr:uid="{00000000-0005-0000-0000-000068050000}"/>
    <cellStyle name="Comma 12 2 3 2 2" xfId="2348" xr:uid="{00000000-0005-0000-0000-000069050000}"/>
    <cellStyle name="Comma 12 2 3 2 2 2" xfId="5188" xr:uid="{00000000-0005-0000-0000-000069050000}"/>
    <cellStyle name="Comma 12 2 3 2 2 2 2" xfId="12345" xr:uid="{00000000-0005-0000-0000-0000C2020000}"/>
    <cellStyle name="Comma 12 2 3 2 2 3" xfId="9506" xr:uid="{00000000-0005-0000-0000-0000C2020000}"/>
    <cellStyle name="Comma 12 2 3 2 3" xfId="3769" xr:uid="{00000000-0005-0000-0000-000068050000}"/>
    <cellStyle name="Comma 12 2 3 2 3 2" xfId="10926" xr:uid="{00000000-0005-0000-0000-0000C2020000}"/>
    <cellStyle name="Comma 12 2 3 2 4" xfId="6691" xr:uid="{00000000-0005-0000-0000-0000C2020000}"/>
    <cellStyle name="Comma 12 2 3 2 4 2" xfId="13820" xr:uid="{00000000-0005-0000-0000-0000C2020000}"/>
    <cellStyle name="Comma 12 2 3 2 5" xfId="8087" xr:uid="{00000000-0005-0000-0000-0000C2020000}"/>
    <cellStyle name="Comma 12 2 3 3" xfId="1385" xr:uid="{00000000-0005-0000-0000-00006A050000}"/>
    <cellStyle name="Comma 12 2 3 3 2" xfId="2812" xr:uid="{00000000-0005-0000-0000-00006B050000}"/>
    <cellStyle name="Comma 12 2 3 3 2 2" xfId="5652" xr:uid="{00000000-0005-0000-0000-00006B050000}"/>
    <cellStyle name="Comma 12 2 3 3 2 2 2" xfId="12809" xr:uid="{00000000-0005-0000-0000-0000C3020000}"/>
    <cellStyle name="Comma 12 2 3 3 2 3" xfId="9970" xr:uid="{00000000-0005-0000-0000-0000C3020000}"/>
    <cellStyle name="Comma 12 2 3 3 3" xfId="4233" xr:uid="{00000000-0005-0000-0000-00006A050000}"/>
    <cellStyle name="Comma 12 2 3 3 3 2" xfId="11390" xr:uid="{00000000-0005-0000-0000-0000C3020000}"/>
    <cellStyle name="Comma 12 2 3 3 4" xfId="7154" xr:uid="{00000000-0005-0000-0000-0000C3020000}"/>
    <cellStyle name="Comma 12 2 3 3 4 2" xfId="14283" xr:uid="{00000000-0005-0000-0000-0000C3020000}"/>
    <cellStyle name="Comma 12 2 3 3 5" xfId="8551" xr:uid="{00000000-0005-0000-0000-0000C3020000}"/>
    <cellStyle name="Comma 12 2 3 4" xfId="1882" xr:uid="{00000000-0005-0000-0000-00006C050000}"/>
    <cellStyle name="Comma 12 2 3 4 2" xfId="4722" xr:uid="{00000000-0005-0000-0000-00006C050000}"/>
    <cellStyle name="Comma 12 2 3 4 2 2" xfId="11879" xr:uid="{00000000-0005-0000-0000-0000C1020000}"/>
    <cellStyle name="Comma 12 2 3 4 3" xfId="9040" xr:uid="{00000000-0005-0000-0000-0000C1020000}"/>
    <cellStyle name="Comma 12 2 3 5" xfId="3303" xr:uid="{00000000-0005-0000-0000-000067050000}"/>
    <cellStyle name="Comma 12 2 3 5 2" xfId="10460" xr:uid="{00000000-0005-0000-0000-0000C1020000}"/>
    <cellStyle name="Comma 12 2 3 6" xfId="6175" xr:uid="{00000000-0005-0000-0000-000015010000}"/>
    <cellStyle name="Comma 12 2 3 6 2" xfId="13344" xr:uid="{00000000-0005-0000-0000-000015010000}"/>
    <cellStyle name="Comma 12 2 3 7" xfId="7621" xr:uid="{00000000-0005-0000-0000-0000C1020000}"/>
    <cellStyle name="Comma 12 2 4" xfId="688" xr:uid="{00000000-0005-0000-0000-00006D050000}"/>
    <cellStyle name="Comma 12 2 4 2" xfId="2115" xr:uid="{00000000-0005-0000-0000-00006E050000}"/>
    <cellStyle name="Comma 12 2 4 2 2" xfId="4955" xr:uid="{00000000-0005-0000-0000-00006E050000}"/>
    <cellStyle name="Comma 12 2 4 2 2 2" xfId="12112" xr:uid="{00000000-0005-0000-0000-0000C4020000}"/>
    <cellStyle name="Comma 12 2 4 2 3" xfId="9273" xr:uid="{00000000-0005-0000-0000-0000C4020000}"/>
    <cellStyle name="Comma 12 2 4 3" xfId="3536" xr:uid="{00000000-0005-0000-0000-00006D050000}"/>
    <cellStyle name="Comma 12 2 4 3 2" xfId="10693" xr:uid="{00000000-0005-0000-0000-0000C4020000}"/>
    <cellStyle name="Comma 12 2 4 4" xfId="6458" xr:uid="{00000000-0005-0000-0000-0000C4020000}"/>
    <cellStyle name="Comma 12 2 4 4 2" xfId="13587" xr:uid="{00000000-0005-0000-0000-0000C4020000}"/>
    <cellStyle name="Comma 12 2 4 5" xfId="7854" xr:uid="{00000000-0005-0000-0000-0000C4020000}"/>
    <cellStyle name="Comma 12 2 5" xfId="1152" xr:uid="{00000000-0005-0000-0000-00006F050000}"/>
    <cellStyle name="Comma 12 2 5 2" xfId="2579" xr:uid="{00000000-0005-0000-0000-000070050000}"/>
    <cellStyle name="Comma 12 2 5 2 2" xfId="5419" xr:uid="{00000000-0005-0000-0000-000070050000}"/>
    <cellStyle name="Comma 12 2 5 2 2 2" xfId="12576" xr:uid="{00000000-0005-0000-0000-0000C5020000}"/>
    <cellStyle name="Comma 12 2 5 2 3" xfId="9737" xr:uid="{00000000-0005-0000-0000-0000C5020000}"/>
    <cellStyle name="Comma 12 2 5 3" xfId="4000" xr:uid="{00000000-0005-0000-0000-00006F050000}"/>
    <cellStyle name="Comma 12 2 5 3 2" xfId="11157" xr:uid="{00000000-0005-0000-0000-0000C5020000}"/>
    <cellStyle name="Comma 12 2 5 4" xfId="6921" xr:uid="{00000000-0005-0000-0000-0000C5020000}"/>
    <cellStyle name="Comma 12 2 5 4 2" xfId="14050" xr:uid="{00000000-0005-0000-0000-0000C5020000}"/>
    <cellStyle name="Comma 12 2 5 5" xfId="8318" xr:uid="{00000000-0005-0000-0000-0000C5020000}"/>
    <cellStyle name="Comma 12 2 6" xfId="1649" xr:uid="{00000000-0005-0000-0000-000071050000}"/>
    <cellStyle name="Comma 12 2 6 2" xfId="4489" xr:uid="{00000000-0005-0000-0000-000071050000}"/>
    <cellStyle name="Comma 12 2 6 2 2" xfId="11646" xr:uid="{00000000-0005-0000-0000-0000BA020000}"/>
    <cellStyle name="Comma 12 2 6 3" xfId="8807" xr:uid="{00000000-0005-0000-0000-0000BA020000}"/>
    <cellStyle name="Comma 12 2 7" xfId="3070" xr:uid="{00000000-0005-0000-0000-00005A050000}"/>
    <cellStyle name="Comma 12 2 7 2" xfId="10227" xr:uid="{00000000-0005-0000-0000-0000BA020000}"/>
    <cellStyle name="Comma 12 2 8" xfId="5942" xr:uid="{00000000-0005-0000-0000-000012010000}"/>
    <cellStyle name="Comma 12 2 8 2" xfId="13111" xr:uid="{00000000-0005-0000-0000-000012010000}"/>
    <cellStyle name="Comma 12 2 9" xfId="7387" xr:uid="{00000000-0005-0000-0000-0000BA020000}"/>
    <cellStyle name="Comma 12 3" xfId="233" xr:uid="{00000000-0005-0000-0000-000072050000}"/>
    <cellStyle name="Comma 12 3 2" xfId="522" xr:uid="{00000000-0005-0000-0000-000073050000}"/>
    <cellStyle name="Comma 12 3 2 2" xfId="988" xr:uid="{00000000-0005-0000-0000-000074050000}"/>
    <cellStyle name="Comma 12 3 2 2 2" xfId="2415" xr:uid="{00000000-0005-0000-0000-000075050000}"/>
    <cellStyle name="Comma 12 3 2 2 2 2" xfId="5255" xr:uid="{00000000-0005-0000-0000-000075050000}"/>
    <cellStyle name="Comma 12 3 2 2 2 2 2" xfId="12412" xr:uid="{00000000-0005-0000-0000-0000C8020000}"/>
    <cellStyle name="Comma 12 3 2 2 2 3" xfId="9573" xr:uid="{00000000-0005-0000-0000-0000C8020000}"/>
    <cellStyle name="Comma 12 3 2 2 3" xfId="3836" xr:uid="{00000000-0005-0000-0000-000074050000}"/>
    <cellStyle name="Comma 12 3 2 2 3 2" xfId="10993" xr:uid="{00000000-0005-0000-0000-0000C8020000}"/>
    <cellStyle name="Comma 12 3 2 2 4" xfId="6757" xr:uid="{00000000-0005-0000-0000-0000C8020000}"/>
    <cellStyle name="Comma 12 3 2 2 4 2" xfId="13886" xr:uid="{00000000-0005-0000-0000-0000C8020000}"/>
    <cellStyle name="Comma 12 3 2 2 5" xfId="8154" xr:uid="{00000000-0005-0000-0000-0000C8020000}"/>
    <cellStyle name="Comma 12 3 2 3" xfId="1452" xr:uid="{00000000-0005-0000-0000-000076050000}"/>
    <cellStyle name="Comma 12 3 2 3 2" xfId="2879" xr:uid="{00000000-0005-0000-0000-000077050000}"/>
    <cellStyle name="Comma 12 3 2 3 2 2" xfId="5719" xr:uid="{00000000-0005-0000-0000-000077050000}"/>
    <cellStyle name="Comma 12 3 2 3 2 2 2" xfId="12876" xr:uid="{00000000-0005-0000-0000-0000C9020000}"/>
    <cellStyle name="Comma 12 3 2 3 2 3" xfId="10037" xr:uid="{00000000-0005-0000-0000-0000C9020000}"/>
    <cellStyle name="Comma 12 3 2 3 3" xfId="4300" xr:uid="{00000000-0005-0000-0000-000076050000}"/>
    <cellStyle name="Comma 12 3 2 3 3 2" xfId="11457" xr:uid="{00000000-0005-0000-0000-0000C9020000}"/>
    <cellStyle name="Comma 12 3 2 3 4" xfId="7221" xr:uid="{00000000-0005-0000-0000-0000C9020000}"/>
    <cellStyle name="Comma 12 3 2 3 4 2" xfId="14350" xr:uid="{00000000-0005-0000-0000-0000C9020000}"/>
    <cellStyle name="Comma 12 3 2 3 5" xfId="8618" xr:uid="{00000000-0005-0000-0000-0000C9020000}"/>
    <cellStyle name="Comma 12 3 2 4" xfId="1949" xr:uid="{00000000-0005-0000-0000-000078050000}"/>
    <cellStyle name="Comma 12 3 2 4 2" xfId="4789" xr:uid="{00000000-0005-0000-0000-000078050000}"/>
    <cellStyle name="Comma 12 3 2 4 2 2" xfId="11946" xr:uid="{00000000-0005-0000-0000-0000C7020000}"/>
    <cellStyle name="Comma 12 3 2 4 3" xfId="9107" xr:uid="{00000000-0005-0000-0000-0000C7020000}"/>
    <cellStyle name="Comma 12 3 2 5" xfId="3370" xr:uid="{00000000-0005-0000-0000-000073050000}"/>
    <cellStyle name="Comma 12 3 2 5 2" xfId="10527" xr:uid="{00000000-0005-0000-0000-0000C7020000}"/>
    <cellStyle name="Comma 12 3 2 6" xfId="6242" xr:uid="{00000000-0005-0000-0000-000017010000}"/>
    <cellStyle name="Comma 12 3 2 6 2" xfId="13411" xr:uid="{00000000-0005-0000-0000-000017010000}"/>
    <cellStyle name="Comma 12 3 2 7" xfId="7688" xr:uid="{00000000-0005-0000-0000-0000C7020000}"/>
    <cellStyle name="Comma 12 3 3" xfId="755" xr:uid="{00000000-0005-0000-0000-000079050000}"/>
    <cellStyle name="Comma 12 3 3 2" xfId="2182" xr:uid="{00000000-0005-0000-0000-00007A050000}"/>
    <cellStyle name="Comma 12 3 3 2 2" xfId="5022" xr:uid="{00000000-0005-0000-0000-00007A050000}"/>
    <cellStyle name="Comma 12 3 3 2 2 2" xfId="12179" xr:uid="{00000000-0005-0000-0000-0000CA020000}"/>
    <cellStyle name="Comma 12 3 3 2 3" xfId="9340" xr:uid="{00000000-0005-0000-0000-0000CA020000}"/>
    <cellStyle name="Comma 12 3 3 3" xfId="3603" xr:uid="{00000000-0005-0000-0000-000079050000}"/>
    <cellStyle name="Comma 12 3 3 3 2" xfId="10760" xr:uid="{00000000-0005-0000-0000-0000CA020000}"/>
    <cellStyle name="Comma 12 3 3 4" xfId="6525" xr:uid="{00000000-0005-0000-0000-0000CA020000}"/>
    <cellStyle name="Comma 12 3 3 4 2" xfId="13654" xr:uid="{00000000-0005-0000-0000-0000CA020000}"/>
    <cellStyle name="Comma 12 3 3 5" xfId="7921" xr:uid="{00000000-0005-0000-0000-0000CA020000}"/>
    <cellStyle name="Comma 12 3 4" xfId="1219" xr:uid="{00000000-0005-0000-0000-00007B050000}"/>
    <cellStyle name="Comma 12 3 4 2" xfId="2646" xr:uid="{00000000-0005-0000-0000-00007C050000}"/>
    <cellStyle name="Comma 12 3 4 2 2" xfId="5486" xr:uid="{00000000-0005-0000-0000-00007C050000}"/>
    <cellStyle name="Comma 12 3 4 2 2 2" xfId="12643" xr:uid="{00000000-0005-0000-0000-0000CB020000}"/>
    <cellStyle name="Comma 12 3 4 2 3" xfId="9804" xr:uid="{00000000-0005-0000-0000-0000CB020000}"/>
    <cellStyle name="Comma 12 3 4 3" xfId="4067" xr:uid="{00000000-0005-0000-0000-00007B050000}"/>
    <cellStyle name="Comma 12 3 4 3 2" xfId="11224" xr:uid="{00000000-0005-0000-0000-0000CB020000}"/>
    <cellStyle name="Comma 12 3 4 4" xfId="6988" xr:uid="{00000000-0005-0000-0000-0000CB020000}"/>
    <cellStyle name="Comma 12 3 4 4 2" xfId="14117" xr:uid="{00000000-0005-0000-0000-0000CB020000}"/>
    <cellStyle name="Comma 12 3 4 5" xfId="8385" xr:uid="{00000000-0005-0000-0000-0000CB020000}"/>
    <cellStyle name="Comma 12 3 5" xfId="1716" xr:uid="{00000000-0005-0000-0000-00007D050000}"/>
    <cellStyle name="Comma 12 3 5 2" xfId="4556" xr:uid="{00000000-0005-0000-0000-00007D050000}"/>
    <cellStyle name="Comma 12 3 5 2 2" xfId="11713" xr:uid="{00000000-0005-0000-0000-0000C6020000}"/>
    <cellStyle name="Comma 12 3 5 3" xfId="8874" xr:uid="{00000000-0005-0000-0000-0000C6020000}"/>
    <cellStyle name="Comma 12 3 6" xfId="3137" xr:uid="{00000000-0005-0000-0000-000072050000}"/>
    <cellStyle name="Comma 12 3 6 2" xfId="10294" xr:uid="{00000000-0005-0000-0000-0000C6020000}"/>
    <cellStyle name="Comma 12 3 7" xfId="6009" xr:uid="{00000000-0005-0000-0000-000016010000}"/>
    <cellStyle name="Comma 12 3 7 2" xfId="13178" xr:uid="{00000000-0005-0000-0000-000016010000}"/>
    <cellStyle name="Comma 12 3 8" xfId="7455" xr:uid="{00000000-0005-0000-0000-0000C6020000}"/>
    <cellStyle name="Comma 12 4" xfId="420" xr:uid="{00000000-0005-0000-0000-00007E050000}"/>
    <cellStyle name="Comma 12 4 2" xfId="886" xr:uid="{00000000-0005-0000-0000-00007F050000}"/>
    <cellStyle name="Comma 12 4 2 2" xfId="2313" xr:uid="{00000000-0005-0000-0000-000080050000}"/>
    <cellStyle name="Comma 12 4 2 2 2" xfId="5153" xr:uid="{00000000-0005-0000-0000-000080050000}"/>
    <cellStyle name="Comma 12 4 2 2 2 2" xfId="12310" xr:uid="{00000000-0005-0000-0000-0000CD020000}"/>
    <cellStyle name="Comma 12 4 2 2 3" xfId="9471" xr:uid="{00000000-0005-0000-0000-0000CD020000}"/>
    <cellStyle name="Comma 12 4 2 3" xfId="3734" xr:uid="{00000000-0005-0000-0000-00007F050000}"/>
    <cellStyle name="Comma 12 4 2 3 2" xfId="10891" xr:uid="{00000000-0005-0000-0000-0000CD020000}"/>
    <cellStyle name="Comma 12 4 2 4" xfId="6656" xr:uid="{00000000-0005-0000-0000-0000CD020000}"/>
    <cellStyle name="Comma 12 4 2 4 2" xfId="13785" xr:uid="{00000000-0005-0000-0000-0000CD020000}"/>
    <cellStyle name="Comma 12 4 2 5" xfId="8052" xr:uid="{00000000-0005-0000-0000-0000CD020000}"/>
    <cellStyle name="Comma 12 4 3" xfId="1350" xr:uid="{00000000-0005-0000-0000-000081050000}"/>
    <cellStyle name="Comma 12 4 3 2" xfId="2777" xr:uid="{00000000-0005-0000-0000-000082050000}"/>
    <cellStyle name="Comma 12 4 3 2 2" xfId="5617" xr:uid="{00000000-0005-0000-0000-000082050000}"/>
    <cellStyle name="Comma 12 4 3 2 2 2" xfId="12774" xr:uid="{00000000-0005-0000-0000-0000CE020000}"/>
    <cellStyle name="Comma 12 4 3 2 3" xfId="9935" xr:uid="{00000000-0005-0000-0000-0000CE020000}"/>
    <cellStyle name="Comma 12 4 3 3" xfId="4198" xr:uid="{00000000-0005-0000-0000-000081050000}"/>
    <cellStyle name="Comma 12 4 3 3 2" xfId="11355" xr:uid="{00000000-0005-0000-0000-0000CE020000}"/>
    <cellStyle name="Comma 12 4 3 4" xfId="7119" xr:uid="{00000000-0005-0000-0000-0000CE020000}"/>
    <cellStyle name="Comma 12 4 3 4 2" xfId="14248" xr:uid="{00000000-0005-0000-0000-0000CE020000}"/>
    <cellStyle name="Comma 12 4 3 5" xfId="8516" xr:uid="{00000000-0005-0000-0000-0000CE020000}"/>
    <cellStyle name="Comma 12 4 4" xfId="1847" xr:uid="{00000000-0005-0000-0000-000083050000}"/>
    <cellStyle name="Comma 12 4 4 2" xfId="4687" xr:uid="{00000000-0005-0000-0000-000083050000}"/>
    <cellStyle name="Comma 12 4 4 2 2" xfId="11844" xr:uid="{00000000-0005-0000-0000-0000CC020000}"/>
    <cellStyle name="Comma 12 4 4 3" xfId="9005" xr:uid="{00000000-0005-0000-0000-0000CC020000}"/>
    <cellStyle name="Comma 12 4 5" xfId="3268" xr:uid="{00000000-0005-0000-0000-00007E050000}"/>
    <cellStyle name="Comma 12 4 5 2" xfId="10425" xr:uid="{00000000-0005-0000-0000-0000CC020000}"/>
    <cellStyle name="Comma 12 4 6" xfId="6140" xr:uid="{00000000-0005-0000-0000-000018010000}"/>
    <cellStyle name="Comma 12 4 6 2" xfId="13309" xr:uid="{00000000-0005-0000-0000-000018010000}"/>
    <cellStyle name="Comma 12 4 7" xfId="7586" xr:uid="{00000000-0005-0000-0000-0000CC020000}"/>
    <cellStyle name="Comma 12 5" xfId="653" xr:uid="{00000000-0005-0000-0000-000084050000}"/>
    <cellStyle name="Comma 12 5 2" xfId="2080" xr:uid="{00000000-0005-0000-0000-000085050000}"/>
    <cellStyle name="Comma 12 5 2 2" xfId="4920" xr:uid="{00000000-0005-0000-0000-000085050000}"/>
    <cellStyle name="Comma 12 5 2 2 2" xfId="12077" xr:uid="{00000000-0005-0000-0000-0000CF020000}"/>
    <cellStyle name="Comma 12 5 2 3" xfId="9238" xr:uid="{00000000-0005-0000-0000-0000CF020000}"/>
    <cellStyle name="Comma 12 5 3" xfId="3501" xr:uid="{00000000-0005-0000-0000-000084050000}"/>
    <cellStyle name="Comma 12 5 3 2" xfId="10658" xr:uid="{00000000-0005-0000-0000-0000CF020000}"/>
    <cellStyle name="Comma 12 5 4" xfId="6423" xr:uid="{00000000-0005-0000-0000-0000CF020000}"/>
    <cellStyle name="Comma 12 5 4 2" xfId="13552" xr:uid="{00000000-0005-0000-0000-0000CF020000}"/>
    <cellStyle name="Comma 12 5 5" xfId="7819" xr:uid="{00000000-0005-0000-0000-0000CF020000}"/>
    <cellStyle name="Comma 12 6" xfId="1117" xr:uid="{00000000-0005-0000-0000-000086050000}"/>
    <cellStyle name="Comma 12 6 2" xfId="2544" xr:uid="{00000000-0005-0000-0000-000087050000}"/>
    <cellStyle name="Comma 12 6 2 2" xfId="5384" xr:uid="{00000000-0005-0000-0000-000087050000}"/>
    <cellStyle name="Comma 12 6 2 2 2" xfId="12541" xr:uid="{00000000-0005-0000-0000-0000D0020000}"/>
    <cellStyle name="Comma 12 6 2 3" xfId="9702" xr:uid="{00000000-0005-0000-0000-0000D0020000}"/>
    <cellStyle name="Comma 12 6 3" xfId="3965" xr:uid="{00000000-0005-0000-0000-000086050000}"/>
    <cellStyle name="Comma 12 6 3 2" xfId="11122" xr:uid="{00000000-0005-0000-0000-0000D0020000}"/>
    <cellStyle name="Comma 12 6 4" xfId="6886" xr:uid="{00000000-0005-0000-0000-0000D0020000}"/>
    <cellStyle name="Comma 12 6 4 2" xfId="14015" xr:uid="{00000000-0005-0000-0000-0000D0020000}"/>
    <cellStyle name="Comma 12 6 5" xfId="8283" xr:uid="{00000000-0005-0000-0000-0000D0020000}"/>
    <cellStyle name="Comma 12 7" xfId="1613" xr:uid="{00000000-0005-0000-0000-000088050000}"/>
    <cellStyle name="Comma 12 7 2" xfId="4453" xr:uid="{00000000-0005-0000-0000-000088050000}"/>
    <cellStyle name="Comma 12 7 2 2" xfId="11610" xr:uid="{00000000-0005-0000-0000-0000B9020000}"/>
    <cellStyle name="Comma 12 7 3" xfId="8771" xr:uid="{00000000-0005-0000-0000-0000B9020000}"/>
    <cellStyle name="Comma 12 8" xfId="3035" xr:uid="{00000000-0005-0000-0000-000059050000}"/>
    <cellStyle name="Comma 12 8 2" xfId="10192" xr:uid="{00000000-0005-0000-0000-0000B9020000}"/>
    <cellStyle name="Comma 12 9" xfId="5907" xr:uid="{00000000-0005-0000-0000-000011010000}"/>
    <cellStyle name="Comma 12 9 2" xfId="13076" xr:uid="{00000000-0005-0000-0000-000011010000}"/>
    <cellStyle name="Comma 13" xfId="374" xr:uid="{00000000-0005-0000-0000-000089050000}"/>
    <cellStyle name="Comma 13 2" xfId="6388" xr:uid="{00000000-0005-0000-0000-0000D1020000}"/>
    <cellStyle name="Comma 14" xfId="609" xr:uid="{00000000-0005-0000-0000-00008A050000}"/>
    <cellStyle name="Comma 14 2" xfId="1539" xr:uid="{00000000-0005-0000-0000-00008B050000}"/>
    <cellStyle name="Comma 14 2 2" xfId="2966" xr:uid="{00000000-0005-0000-0000-00008C050000}"/>
    <cellStyle name="Comma 14 2 2 2" xfId="5806" xr:uid="{00000000-0005-0000-0000-00008C050000}"/>
    <cellStyle name="Comma 14 2 2 2 2" xfId="12963" xr:uid="{00000000-0005-0000-0000-0000D3020000}"/>
    <cellStyle name="Comma 14 2 2 3" xfId="10124" xr:uid="{00000000-0005-0000-0000-0000D3020000}"/>
    <cellStyle name="Comma 14 2 3" xfId="4387" xr:uid="{00000000-0005-0000-0000-00008B050000}"/>
    <cellStyle name="Comma 14 2 3 2" xfId="11544" xr:uid="{00000000-0005-0000-0000-0000D3020000}"/>
    <cellStyle name="Comma 14 2 4" xfId="7308" xr:uid="{00000000-0005-0000-0000-0000D3020000}"/>
    <cellStyle name="Comma 14 2 4 2" xfId="14437" xr:uid="{00000000-0005-0000-0000-0000D3020000}"/>
    <cellStyle name="Comma 14 2 5" xfId="8705" xr:uid="{00000000-0005-0000-0000-0000D3020000}"/>
    <cellStyle name="Comma 14 3" xfId="2036" xr:uid="{00000000-0005-0000-0000-00008D050000}"/>
    <cellStyle name="Comma 14 3 2" xfId="4876" xr:uid="{00000000-0005-0000-0000-00008D050000}"/>
    <cellStyle name="Comma 14 3 2 2" xfId="12033" xr:uid="{00000000-0005-0000-0000-0000D2020000}"/>
    <cellStyle name="Comma 14 3 3" xfId="9194" xr:uid="{00000000-0005-0000-0000-0000D2020000}"/>
    <cellStyle name="Comma 14 4" xfId="3457" xr:uid="{00000000-0005-0000-0000-00008A050000}"/>
    <cellStyle name="Comma 14 4 2" xfId="10614" xr:uid="{00000000-0005-0000-0000-0000D2020000}"/>
    <cellStyle name="Comma 14 5" xfId="6329" xr:uid="{00000000-0005-0000-0000-00001A010000}"/>
    <cellStyle name="Comma 14 5 2" xfId="13498" xr:uid="{00000000-0005-0000-0000-00001A010000}"/>
    <cellStyle name="Comma 14 6" xfId="7775" xr:uid="{00000000-0005-0000-0000-0000D2020000}"/>
    <cellStyle name="Comma 15" xfId="1550" xr:uid="{00000000-0005-0000-0000-00008E050000}"/>
    <cellStyle name="Comma 15 2" xfId="2969" xr:uid="{00000000-0005-0000-0000-00008F050000}"/>
    <cellStyle name="Comma 15 2 2" xfId="5809" xr:uid="{00000000-0005-0000-0000-00008F050000}"/>
    <cellStyle name="Comma 15 2 2 2" xfId="12966" xr:uid="{00000000-0005-0000-0000-000024060000}"/>
    <cellStyle name="Comma 15 2 3" xfId="6363" xr:uid="{00000000-0005-0000-0000-0000D4020000}"/>
    <cellStyle name="Comma 15 2 4" xfId="10127" xr:uid="{00000000-0005-0000-0000-000024060000}"/>
    <cellStyle name="Comma 15 3" xfId="4390" xr:uid="{00000000-0005-0000-0000-00008E050000}"/>
    <cellStyle name="Comma 15 3 2" xfId="11547" xr:uid="{00000000-0005-0000-0000-000024060000}"/>
    <cellStyle name="Comma 15 4" xfId="5861" xr:uid="{00000000-0005-0000-0000-00001B010000}"/>
    <cellStyle name="Comma 15 5" xfId="8708" xr:uid="{00000000-0005-0000-0000-000024060000}"/>
    <cellStyle name="Comma 16" xfId="75" xr:uid="{00000000-0005-0000-0000-000090050000}"/>
    <cellStyle name="Comma 16 10" xfId="7353" xr:uid="{00000000-0005-0000-0000-0000D4020000}"/>
    <cellStyle name="Comma 16 2" xfId="120" xr:uid="{00000000-0005-0000-0000-000091050000}"/>
    <cellStyle name="Comma 16 2 2" xfId="236" xr:uid="{00000000-0005-0000-0000-000092050000}"/>
    <cellStyle name="Comma 16 2 2 2" xfId="525" xr:uid="{00000000-0005-0000-0000-000093050000}"/>
    <cellStyle name="Comma 16 2 2 2 2" xfId="991" xr:uid="{00000000-0005-0000-0000-000094050000}"/>
    <cellStyle name="Comma 16 2 2 2 2 2" xfId="2418" xr:uid="{00000000-0005-0000-0000-000095050000}"/>
    <cellStyle name="Comma 16 2 2 2 2 2 2" xfId="5258" xr:uid="{00000000-0005-0000-0000-000095050000}"/>
    <cellStyle name="Comma 16 2 2 2 2 2 2 2" xfId="12415" xr:uid="{00000000-0005-0000-0000-0000D8020000}"/>
    <cellStyle name="Comma 16 2 2 2 2 2 3" xfId="9576" xr:uid="{00000000-0005-0000-0000-0000D8020000}"/>
    <cellStyle name="Comma 16 2 2 2 2 3" xfId="3839" xr:uid="{00000000-0005-0000-0000-000094050000}"/>
    <cellStyle name="Comma 16 2 2 2 2 3 2" xfId="10996" xr:uid="{00000000-0005-0000-0000-0000D8020000}"/>
    <cellStyle name="Comma 16 2 2 2 2 4" xfId="6760" xr:uid="{00000000-0005-0000-0000-0000D9020000}"/>
    <cellStyle name="Comma 16 2 2 2 2 4 2" xfId="13889" xr:uid="{00000000-0005-0000-0000-0000D9020000}"/>
    <cellStyle name="Comma 16 2 2 2 2 5" xfId="8157" xr:uid="{00000000-0005-0000-0000-0000D8020000}"/>
    <cellStyle name="Comma 16 2 2 2 3" xfId="1455" xr:uid="{00000000-0005-0000-0000-000096050000}"/>
    <cellStyle name="Comma 16 2 2 2 3 2" xfId="2882" xr:uid="{00000000-0005-0000-0000-000097050000}"/>
    <cellStyle name="Comma 16 2 2 2 3 2 2" xfId="5722" xr:uid="{00000000-0005-0000-0000-000097050000}"/>
    <cellStyle name="Comma 16 2 2 2 3 2 2 2" xfId="12879" xr:uid="{00000000-0005-0000-0000-0000D9020000}"/>
    <cellStyle name="Comma 16 2 2 2 3 2 3" xfId="10040" xr:uid="{00000000-0005-0000-0000-0000D9020000}"/>
    <cellStyle name="Comma 16 2 2 2 3 3" xfId="4303" xr:uid="{00000000-0005-0000-0000-000096050000}"/>
    <cellStyle name="Comma 16 2 2 2 3 3 2" xfId="11460" xr:uid="{00000000-0005-0000-0000-0000D9020000}"/>
    <cellStyle name="Comma 16 2 2 2 3 4" xfId="7224" xr:uid="{00000000-0005-0000-0000-0000DA020000}"/>
    <cellStyle name="Comma 16 2 2 2 3 4 2" xfId="14353" xr:uid="{00000000-0005-0000-0000-0000DA020000}"/>
    <cellStyle name="Comma 16 2 2 2 3 5" xfId="8621" xr:uid="{00000000-0005-0000-0000-0000D9020000}"/>
    <cellStyle name="Comma 16 2 2 2 4" xfId="1952" xr:uid="{00000000-0005-0000-0000-000098050000}"/>
    <cellStyle name="Comma 16 2 2 2 4 2" xfId="4792" xr:uid="{00000000-0005-0000-0000-000098050000}"/>
    <cellStyle name="Comma 16 2 2 2 4 2 2" xfId="11949" xr:uid="{00000000-0005-0000-0000-0000D7020000}"/>
    <cellStyle name="Comma 16 2 2 2 4 3" xfId="9110" xr:uid="{00000000-0005-0000-0000-0000D7020000}"/>
    <cellStyle name="Comma 16 2 2 2 5" xfId="3373" xr:uid="{00000000-0005-0000-0000-000093050000}"/>
    <cellStyle name="Comma 16 2 2 2 5 2" xfId="10530" xr:uid="{00000000-0005-0000-0000-0000D7020000}"/>
    <cellStyle name="Comma 16 2 2 2 6" xfId="6245" xr:uid="{00000000-0005-0000-0000-00001F010000}"/>
    <cellStyle name="Comma 16 2 2 2 6 2" xfId="13414" xr:uid="{00000000-0005-0000-0000-00001F010000}"/>
    <cellStyle name="Comma 16 2 2 2 7" xfId="7691" xr:uid="{00000000-0005-0000-0000-0000D7020000}"/>
    <cellStyle name="Comma 16 2 2 3" xfId="758" xr:uid="{00000000-0005-0000-0000-000099050000}"/>
    <cellStyle name="Comma 16 2 2 3 2" xfId="2185" xr:uid="{00000000-0005-0000-0000-00009A050000}"/>
    <cellStyle name="Comma 16 2 2 3 2 2" xfId="5025" xr:uid="{00000000-0005-0000-0000-00009A050000}"/>
    <cellStyle name="Comma 16 2 2 3 2 2 2" xfId="12182" xr:uid="{00000000-0005-0000-0000-0000DA020000}"/>
    <cellStyle name="Comma 16 2 2 3 2 3" xfId="9343" xr:uid="{00000000-0005-0000-0000-0000DA020000}"/>
    <cellStyle name="Comma 16 2 2 3 3" xfId="3606" xr:uid="{00000000-0005-0000-0000-000099050000}"/>
    <cellStyle name="Comma 16 2 2 3 3 2" xfId="10763" xr:uid="{00000000-0005-0000-0000-0000DA020000}"/>
    <cellStyle name="Comma 16 2 2 3 4" xfId="6528" xr:uid="{00000000-0005-0000-0000-0000DB020000}"/>
    <cellStyle name="Comma 16 2 2 3 4 2" xfId="13657" xr:uid="{00000000-0005-0000-0000-0000DB020000}"/>
    <cellStyle name="Comma 16 2 2 3 5" xfId="7924" xr:uid="{00000000-0005-0000-0000-0000DA020000}"/>
    <cellStyle name="Comma 16 2 2 4" xfId="1222" xr:uid="{00000000-0005-0000-0000-00009B050000}"/>
    <cellStyle name="Comma 16 2 2 4 2" xfId="2649" xr:uid="{00000000-0005-0000-0000-00009C050000}"/>
    <cellStyle name="Comma 16 2 2 4 2 2" xfId="5489" xr:uid="{00000000-0005-0000-0000-00009C050000}"/>
    <cellStyle name="Comma 16 2 2 4 2 2 2" xfId="12646" xr:uid="{00000000-0005-0000-0000-0000DB020000}"/>
    <cellStyle name="Comma 16 2 2 4 2 3" xfId="9807" xr:uid="{00000000-0005-0000-0000-0000DB020000}"/>
    <cellStyle name="Comma 16 2 2 4 3" xfId="4070" xr:uid="{00000000-0005-0000-0000-00009B050000}"/>
    <cellStyle name="Comma 16 2 2 4 3 2" xfId="11227" xr:uid="{00000000-0005-0000-0000-0000DB020000}"/>
    <cellStyle name="Comma 16 2 2 4 4" xfId="6991" xr:uid="{00000000-0005-0000-0000-0000DC020000}"/>
    <cellStyle name="Comma 16 2 2 4 4 2" xfId="14120" xr:uid="{00000000-0005-0000-0000-0000DC020000}"/>
    <cellStyle name="Comma 16 2 2 4 5" xfId="8388" xr:uid="{00000000-0005-0000-0000-0000DB020000}"/>
    <cellStyle name="Comma 16 2 2 5" xfId="1719" xr:uid="{00000000-0005-0000-0000-00009D050000}"/>
    <cellStyle name="Comma 16 2 2 5 2" xfId="4559" xr:uid="{00000000-0005-0000-0000-00009D050000}"/>
    <cellStyle name="Comma 16 2 2 5 2 2" xfId="11716" xr:uid="{00000000-0005-0000-0000-0000D6020000}"/>
    <cellStyle name="Comma 16 2 2 5 3" xfId="8877" xr:uid="{00000000-0005-0000-0000-0000D6020000}"/>
    <cellStyle name="Comma 16 2 2 6" xfId="3140" xr:uid="{00000000-0005-0000-0000-000092050000}"/>
    <cellStyle name="Comma 16 2 2 6 2" xfId="10297" xr:uid="{00000000-0005-0000-0000-0000D6020000}"/>
    <cellStyle name="Comma 16 2 2 7" xfId="6012" xr:uid="{00000000-0005-0000-0000-00001E010000}"/>
    <cellStyle name="Comma 16 2 2 7 2" xfId="13181" xr:uid="{00000000-0005-0000-0000-00001E010000}"/>
    <cellStyle name="Comma 16 2 2 8" xfId="7458" xr:uid="{00000000-0005-0000-0000-0000D6020000}"/>
    <cellStyle name="Comma 16 2 3" xfId="456" xr:uid="{00000000-0005-0000-0000-00009E050000}"/>
    <cellStyle name="Comma 16 2 3 2" xfId="922" xr:uid="{00000000-0005-0000-0000-00009F050000}"/>
    <cellStyle name="Comma 16 2 3 2 2" xfId="2349" xr:uid="{00000000-0005-0000-0000-0000A0050000}"/>
    <cellStyle name="Comma 16 2 3 2 2 2" xfId="5189" xr:uid="{00000000-0005-0000-0000-0000A0050000}"/>
    <cellStyle name="Comma 16 2 3 2 2 2 2" xfId="12346" xr:uid="{00000000-0005-0000-0000-0000DD020000}"/>
    <cellStyle name="Comma 16 2 3 2 2 3" xfId="9507" xr:uid="{00000000-0005-0000-0000-0000DD020000}"/>
    <cellStyle name="Comma 16 2 3 2 3" xfId="3770" xr:uid="{00000000-0005-0000-0000-00009F050000}"/>
    <cellStyle name="Comma 16 2 3 2 3 2" xfId="10927" xr:uid="{00000000-0005-0000-0000-0000DD020000}"/>
    <cellStyle name="Comma 16 2 3 2 4" xfId="6692" xr:uid="{00000000-0005-0000-0000-0000DE020000}"/>
    <cellStyle name="Comma 16 2 3 2 4 2" xfId="13821" xr:uid="{00000000-0005-0000-0000-0000DE020000}"/>
    <cellStyle name="Comma 16 2 3 2 5" xfId="8088" xr:uid="{00000000-0005-0000-0000-0000DD020000}"/>
    <cellStyle name="Comma 16 2 3 3" xfId="1386" xr:uid="{00000000-0005-0000-0000-0000A1050000}"/>
    <cellStyle name="Comma 16 2 3 3 2" xfId="2813" xr:uid="{00000000-0005-0000-0000-0000A2050000}"/>
    <cellStyle name="Comma 16 2 3 3 2 2" xfId="5653" xr:uid="{00000000-0005-0000-0000-0000A2050000}"/>
    <cellStyle name="Comma 16 2 3 3 2 2 2" xfId="12810" xr:uid="{00000000-0005-0000-0000-0000DE020000}"/>
    <cellStyle name="Comma 16 2 3 3 2 3" xfId="9971" xr:uid="{00000000-0005-0000-0000-0000DE020000}"/>
    <cellStyle name="Comma 16 2 3 3 3" xfId="4234" xr:uid="{00000000-0005-0000-0000-0000A1050000}"/>
    <cellStyle name="Comma 16 2 3 3 3 2" xfId="11391" xr:uid="{00000000-0005-0000-0000-0000DE020000}"/>
    <cellStyle name="Comma 16 2 3 3 4" xfId="7155" xr:uid="{00000000-0005-0000-0000-0000DF020000}"/>
    <cellStyle name="Comma 16 2 3 3 4 2" xfId="14284" xr:uid="{00000000-0005-0000-0000-0000DF020000}"/>
    <cellStyle name="Comma 16 2 3 3 5" xfId="8552" xr:uid="{00000000-0005-0000-0000-0000DE020000}"/>
    <cellStyle name="Comma 16 2 3 4" xfId="1883" xr:uid="{00000000-0005-0000-0000-0000A3050000}"/>
    <cellStyle name="Comma 16 2 3 4 2" xfId="4723" xr:uid="{00000000-0005-0000-0000-0000A3050000}"/>
    <cellStyle name="Comma 16 2 3 4 2 2" xfId="11880" xr:uid="{00000000-0005-0000-0000-0000DC020000}"/>
    <cellStyle name="Comma 16 2 3 4 3" xfId="9041" xr:uid="{00000000-0005-0000-0000-0000DC020000}"/>
    <cellStyle name="Comma 16 2 3 5" xfId="3304" xr:uid="{00000000-0005-0000-0000-00009E050000}"/>
    <cellStyle name="Comma 16 2 3 5 2" xfId="10461" xr:uid="{00000000-0005-0000-0000-0000DC020000}"/>
    <cellStyle name="Comma 16 2 3 6" xfId="6176" xr:uid="{00000000-0005-0000-0000-000020010000}"/>
    <cellStyle name="Comma 16 2 3 6 2" xfId="13345" xr:uid="{00000000-0005-0000-0000-000020010000}"/>
    <cellStyle name="Comma 16 2 3 7" xfId="7622" xr:uid="{00000000-0005-0000-0000-0000DC020000}"/>
    <cellStyle name="Comma 16 2 4" xfId="689" xr:uid="{00000000-0005-0000-0000-0000A4050000}"/>
    <cellStyle name="Comma 16 2 4 2" xfId="2116" xr:uid="{00000000-0005-0000-0000-0000A5050000}"/>
    <cellStyle name="Comma 16 2 4 2 2" xfId="4956" xr:uid="{00000000-0005-0000-0000-0000A5050000}"/>
    <cellStyle name="Comma 16 2 4 2 2 2" xfId="12113" xr:uid="{00000000-0005-0000-0000-0000DF020000}"/>
    <cellStyle name="Comma 16 2 4 2 3" xfId="9274" xr:uid="{00000000-0005-0000-0000-0000DF020000}"/>
    <cellStyle name="Comma 16 2 4 3" xfId="3537" xr:uid="{00000000-0005-0000-0000-0000A4050000}"/>
    <cellStyle name="Comma 16 2 4 3 2" xfId="10694" xr:uid="{00000000-0005-0000-0000-0000DF020000}"/>
    <cellStyle name="Comma 16 2 4 4" xfId="6459" xr:uid="{00000000-0005-0000-0000-0000E0020000}"/>
    <cellStyle name="Comma 16 2 4 4 2" xfId="13588" xr:uid="{00000000-0005-0000-0000-0000E0020000}"/>
    <cellStyle name="Comma 16 2 4 5" xfId="7855" xr:uid="{00000000-0005-0000-0000-0000DF020000}"/>
    <cellStyle name="Comma 16 2 5" xfId="1153" xr:uid="{00000000-0005-0000-0000-0000A6050000}"/>
    <cellStyle name="Comma 16 2 5 2" xfId="2580" xr:uid="{00000000-0005-0000-0000-0000A7050000}"/>
    <cellStyle name="Comma 16 2 5 2 2" xfId="5420" xr:uid="{00000000-0005-0000-0000-0000A7050000}"/>
    <cellStyle name="Comma 16 2 5 2 2 2" xfId="12577" xr:uid="{00000000-0005-0000-0000-0000E0020000}"/>
    <cellStyle name="Comma 16 2 5 2 3" xfId="9738" xr:uid="{00000000-0005-0000-0000-0000E0020000}"/>
    <cellStyle name="Comma 16 2 5 3" xfId="4001" xr:uid="{00000000-0005-0000-0000-0000A6050000}"/>
    <cellStyle name="Comma 16 2 5 3 2" xfId="11158" xr:uid="{00000000-0005-0000-0000-0000E0020000}"/>
    <cellStyle name="Comma 16 2 5 4" xfId="6922" xr:uid="{00000000-0005-0000-0000-0000E1020000}"/>
    <cellStyle name="Comma 16 2 5 4 2" xfId="14051" xr:uid="{00000000-0005-0000-0000-0000E1020000}"/>
    <cellStyle name="Comma 16 2 5 5" xfId="8319" xr:uid="{00000000-0005-0000-0000-0000E0020000}"/>
    <cellStyle name="Comma 16 2 6" xfId="1650" xr:uid="{00000000-0005-0000-0000-0000A8050000}"/>
    <cellStyle name="Comma 16 2 6 2" xfId="4490" xr:uid="{00000000-0005-0000-0000-0000A8050000}"/>
    <cellStyle name="Comma 16 2 6 2 2" xfId="11647" xr:uid="{00000000-0005-0000-0000-0000D5020000}"/>
    <cellStyle name="Comma 16 2 6 3" xfId="8808" xr:uid="{00000000-0005-0000-0000-0000D5020000}"/>
    <cellStyle name="Comma 16 2 7" xfId="3071" xr:uid="{00000000-0005-0000-0000-000091050000}"/>
    <cellStyle name="Comma 16 2 7 2" xfId="10228" xr:uid="{00000000-0005-0000-0000-0000D5020000}"/>
    <cellStyle name="Comma 16 2 8" xfId="5943" xr:uid="{00000000-0005-0000-0000-00001D010000}"/>
    <cellStyle name="Comma 16 2 8 2" xfId="13112" xr:uid="{00000000-0005-0000-0000-00001D010000}"/>
    <cellStyle name="Comma 16 2 9" xfId="7388" xr:uid="{00000000-0005-0000-0000-0000D5020000}"/>
    <cellStyle name="Comma 16 3" xfId="235" xr:uid="{00000000-0005-0000-0000-0000A9050000}"/>
    <cellStyle name="Comma 16 3 2" xfId="524" xr:uid="{00000000-0005-0000-0000-0000AA050000}"/>
    <cellStyle name="Comma 16 3 2 2" xfId="990" xr:uid="{00000000-0005-0000-0000-0000AB050000}"/>
    <cellStyle name="Comma 16 3 2 2 2" xfId="2417" xr:uid="{00000000-0005-0000-0000-0000AC050000}"/>
    <cellStyle name="Comma 16 3 2 2 2 2" xfId="5257" xr:uid="{00000000-0005-0000-0000-0000AC050000}"/>
    <cellStyle name="Comma 16 3 2 2 2 2 2" xfId="12414" xr:uid="{00000000-0005-0000-0000-0000E3020000}"/>
    <cellStyle name="Comma 16 3 2 2 2 3" xfId="9575" xr:uid="{00000000-0005-0000-0000-0000E3020000}"/>
    <cellStyle name="Comma 16 3 2 2 3" xfId="3838" xr:uid="{00000000-0005-0000-0000-0000AB050000}"/>
    <cellStyle name="Comma 16 3 2 2 3 2" xfId="10995" xr:uid="{00000000-0005-0000-0000-0000E3020000}"/>
    <cellStyle name="Comma 16 3 2 2 4" xfId="6759" xr:uid="{00000000-0005-0000-0000-0000E4020000}"/>
    <cellStyle name="Comma 16 3 2 2 4 2" xfId="13888" xr:uid="{00000000-0005-0000-0000-0000E4020000}"/>
    <cellStyle name="Comma 16 3 2 2 5" xfId="8156" xr:uid="{00000000-0005-0000-0000-0000E3020000}"/>
    <cellStyle name="Comma 16 3 2 3" xfId="1454" xr:uid="{00000000-0005-0000-0000-0000AD050000}"/>
    <cellStyle name="Comma 16 3 2 3 2" xfId="2881" xr:uid="{00000000-0005-0000-0000-0000AE050000}"/>
    <cellStyle name="Comma 16 3 2 3 2 2" xfId="5721" xr:uid="{00000000-0005-0000-0000-0000AE050000}"/>
    <cellStyle name="Comma 16 3 2 3 2 2 2" xfId="12878" xr:uid="{00000000-0005-0000-0000-0000E4020000}"/>
    <cellStyle name="Comma 16 3 2 3 2 3" xfId="10039" xr:uid="{00000000-0005-0000-0000-0000E4020000}"/>
    <cellStyle name="Comma 16 3 2 3 3" xfId="4302" xr:uid="{00000000-0005-0000-0000-0000AD050000}"/>
    <cellStyle name="Comma 16 3 2 3 3 2" xfId="11459" xr:uid="{00000000-0005-0000-0000-0000E4020000}"/>
    <cellStyle name="Comma 16 3 2 3 4" xfId="7223" xr:uid="{00000000-0005-0000-0000-0000E5020000}"/>
    <cellStyle name="Comma 16 3 2 3 4 2" xfId="14352" xr:uid="{00000000-0005-0000-0000-0000E5020000}"/>
    <cellStyle name="Comma 16 3 2 3 5" xfId="8620" xr:uid="{00000000-0005-0000-0000-0000E4020000}"/>
    <cellStyle name="Comma 16 3 2 4" xfId="1951" xr:uid="{00000000-0005-0000-0000-0000AF050000}"/>
    <cellStyle name="Comma 16 3 2 4 2" xfId="4791" xr:uid="{00000000-0005-0000-0000-0000AF050000}"/>
    <cellStyle name="Comma 16 3 2 4 2 2" xfId="11948" xr:uid="{00000000-0005-0000-0000-0000E2020000}"/>
    <cellStyle name="Comma 16 3 2 4 3" xfId="9109" xr:uid="{00000000-0005-0000-0000-0000E2020000}"/>
    <cellStyle name="Comma 16 3 2 5" xfId="3372" xr:uid="{00000000-0005-0000-0000-0000AA050000}"/>
    <cellStyle name="Comma 16 3 2 5 2" xfId="10529" xr:uid="{00000000-0005-0000-0000-0000E2020000}"/>
    <cellStyle name="Comma 16 3 2 6" xfId="6244" xr:uid="{00000000-0005-0000-0000-000022010000}"/>
    <cellStyle name="Comma 16 3 2 6 2" xfId="13413" xr:uid="{00000000-0005-0000-0000-000022010000}"/>
    <cellStyle name="Comma 16 3 2 7" xfId="7690" xr:uid="{00000000-0005-0000-0000-0000E2020000}"/>
    <cellStyle name="Comma 16 3 3" xfId="757" xr:uid="{00000000-0005-0000-0000-0000B0050000}"/>
    <cellStyle name="Comma 16 3 3 2" xfId="2184" xr:uid="{00000000-0005-0000-0000-0000B1050000}"/>
    <cellStyle name="Comma 16 3 3 2 2" xfId="5024" xr:uid="{00000000-0005-0000-0000-0000B1050000}"/>
    <cellStyle name="Comma 16 3 3 2 2 2" xfId="12181" xr:uid="{00000000-0005-0000-0000-0000E5020000}"/>
    <cellStyle name="Comma 16 3 3 2 3" xfId="9342" xr:uid="{00000000-0005-0000-0000-0000E5020000}"/>
    <cellStyle name="Comma 16 3 3 3" xfId="3605" xr:uid="{00000000-0005-0000-0000-0000B0050000}"/>
    <cellStyle name="Comma 16 3 3 3 2" xfId="10762" xr:uid="{00000000-0005-0000-0000-0000E5020000}"/>
    <cellStyle name="Comma 16 3 3 4" xfId="6527" xr:uid="{00000000-0005-0000-0000-0000E6020000}"/>
    <cellStyle name="Comma 16 3 3 4 2" xfId="13656" xr:uid="{00000000-0005-0000-0000-0000E6020000}"/>
    <cellStyle name="Comma 16 3 3 5" xfId="7923" xr:uid="{00000000-0005-0000-0000-0000E5020000}"/>
    <cellStyle name="Comma 16 3 4" xfId="1221" xr:uid="{00000000-0005-0000-0000-0000B2050000}"/>
    <cellStyle name="Comma 16 3 4 2" xfId="2648" xr:uid="{00000000-0005-0000-0000-0000B3050000}"/>
    <cellStyle name="Comma 16 3 4 2 2" xfId="5488" xr:uid="{00000000-0005-0000-0000-0000B3050000}"/>
    <cellStyle name="Comma 16 3 4 2 2 2" xfId="12645" xr:uid="{00000000-0005-0000-0000-0000E6020000}"/>
    <cellStyle name="Comma 16 3 4 2 3" xfId="9806" xr:uid="{00000000-0005-0000-0000-0000E6020000}"/>
    <cellStyle name="Comma 16 3 4 3" xfId="4069" xr:uid="{00000000-0005-0000-0000-0000B2050000}"/>
    <cellStyle name="Comma 16 3 4 3 2" xfId="11226" xr:uid="{00000000-0005-0000-0000-0000E6020000}"/>
    <cellStyle name="Comma 16 3 4 4" xfId="6990" xr:uid="{00000000-0005-0000-0000-0000E7020000}"/>
    <cellStyle name="Comma 16 3 4 4 2" xfId="14119" xr:uid="{00000000-0005-0000-0000-0000E7020000}"/>
    <cellStyle name="Comma 16 3 4 5" xfId="8387" xr:uid="{00000000-0005-0000-0000-0000E6020000}"/>
    <cellStyle name="Comma 16 3 5" xfId="1718" xr:uid="{00000000-0005-0000-0000-0000B4050000}"/>
    <cellStyle name="Comma 16 3 5 2" xfId="4558" xr:uid="{00000000-0005-0000-0000-0000B4050000}"/>
    <cellStyle name="Comma 16 3 5 2 2" xfId="11715" xr:uid="{00000000-0005-0000-0000-0000E1020000}"/>
    <cellStyle name="Comma 16 3 5 3" xfId="8876" xr:uid="{00000000-0005-0000-0000-0000E1020000}"/>
    <cellStyle name="Comma 16 3 6" xfId="3139" xr:uid="{00000000-0005-0000-0000-0000A9050000}"/>
    <cellStyle name="Comma 16 3 6 2" xfId="10296" xr:uid="{00000000-0005-0000-0000-0000E1020000}"/>
    <cellStyle name="Comma 16 3 7" xfId="6011" xr:uid="{00000000-0005-0000-0000-000021010000}"/>
    <cellStyle name="Comma 16 3 7 2" xfId="13180" xr:uid="{00000000-0005-0000-0000-000021010000}"/>
    <cellStyle name="Comma 16 3 8" xfId="7457" xr:uid="{00000000-0005-0000-0000-0000E1020000}"/>
    <cellStyle name="Comma 16 4" xfId="421" xr:uid="{00000000-0005-0000-0000-0000B5050000}"/>
    <cellStyle name="Comma 16 4 2" xfId="887" xr:uid="{00000000-0005-0000-0000-0000B6050000}"/>
    <cellStyle name="Comma 16 4 2 2" xfId="2314" xr:uid="{00000000-0005-0000-0000-0000B7050000}"/>
    <cellStyle name="Comma 16 4 2 2 2" xfId="5154" xr:uid="{00000000-0005-0000-0000-0000B7050000}"/>
    <cellStyle name="Comma 16 4 2 2 2 2" xfId="12311" xr:uid="{00000000-0005-0000-0000-0000E8020000}"/>
    <cellStyle name="Comma 16 4 2 2 3" xfId="9472" xr:uid="{00000000-0005-0000-0000-0000E8020000}"/>
    <cellStyle name="Comma 16 4 2 3" xfId="3735" xr:uid="{00000000-0005-0000-0000-0000B6050000}"/>
    <cellStyle name="Comma 16 4 2 3 2" xfId="10892" xr:uid="{00000000-0005-0000-0000-0000E8020000}"/>
    <cellStyle name="Comma 16 4 2 4" xfId="6657" xr:uid="{00000000-0005-0000-0000-0000E9020000}"/>
    <cellStyle name="Comma 16 4 2 4 2" xfId="13786" xr:uid="{00000000-0005-0000-0000-0000E9020000}"/>
    <cellStyle name="Comma 16 4 2 5" xfId="8053" xr:uid="{00000000-0005-0000-0000-0000E8020000}"/>
    <cellStyle name="Comma 16 4 3" xfId="1351" xr:uid="{00000000-0005-0000-0000-0000B8050000}"/>
    <cellStyle name="Comma 16 4 3 2" xfId="2778" xr:uid="{00000000-0005-0000-0000-0000B9050000}"/>
    <cellStyle name="Comma 16 4 3 2 2" xfId="5618" xr:uid="{00000000-0005-0000-0000-0000B9050000}"/>
    <cellStyle name="Comma 16 4 3 2 2 2" xfId="12775" xr:uid="{00000000-0005-0000-0000-0000E9020000}"/>
    <cellStyle name="Comma 16 4 3 2 3" xfId="9936" xr:uid="{00000000-0005-0000-0000-0000E9020000}"/>
    <cellStyle name="Comma 16 4 3 3" xfId="4199" xr:uid="{00000000-0005-0000-0000-0000B8050000}"/>
    <cellStyle name="Comma 16 4 3 3 2" xfId="11356" xr:uid="{00000000-0005-0000-0000-0000E9020000}"/>
    <cellStyle name="Comma 16 4 3 4" xfId="7120" xr:uid="{00000000-0005-0000-0000-0000EA020000}"/>
    <cellStyle name="Comma 16 4 3 4 2" xfId="14249" xr:uid="{00000000-0005-0000-0000-0000EA020000}"/>
    <cellStyle name="Comma 16 4 3 5" xfId="8517" xr:uid="{00000000-0005-0000-0000-0000E9020000}"/>
    <cellStyle name="Comma 16 4 4" xfId="1848" xr:uid="{00000000-0005-0000-0000-0000BA050000}"/>
    <cellStyle name="Comma 16 4 4 2" xfId="4688" xr:uid="{00000000-0005-0000-0000-0000BA050000}"/>
    <cellStyle name="Comma 16 4 4 2 2" xfId="11845" xr:uid="{00000000-0005-0000-0000-0000E7020000}"/>
    <cellStyle name="Comma 16 4 4 3" xfId="9006" xr:uid="{00000000-0005-0000-0000-0000E7020000}"/>
    <cellStyle name="Comma 16 4 5" xfId="3269" xr:uid="{00000000-0005-0000-0000-0000B5050000}"/>
    <cellStyle name="Comma 16 4 5 2" xfId="10426" xr:uid="{00000000-0005-0000-0000-0000E7020000}"/>
    <cellStyle name="Comma 16 4 6" xfId="6141" xr:uid="{00000000-0005-0000-0000-000023010000}"/>
    <cellStyle name="Comma 16 4 6 2" xfId="13310" xr:uid="{00000000-0005-0000-0000-000023010000}"/>
    <cellStyle name="Comma 16 4 7" xfId="7587" xr:uid="{00000000-0005-0000-0000-0000E7020000}"/>
    <cellStyle name="Comma 16 5" xfId="654" xr:uid="{00000000-0005-0000-0000-0000BB050000}"/>
    <cellStyle name="Comma 16 5 2" xfId="2081" xr:uid="{00000000-0005-0000-0000-0000BC050000}"/>
    <cellStyle name="Comma 16 5 2 2" xfId="4921" xr:uid="{00000000-0005-0000-0000-0000BC050000}"/>
    <cellStyle name="Comma 16 5 2 2 2" xfId="12078" xr:uid="{00000000-0005-0000-0000-0000EA020000}"/>
    <cellStyle name="Comma 16 5 2 3" xfId="9239" xr:uid="{00000000-0005-0000-0000-0000EA020000}"/>
    <cellStyle name="Comma 16 5 3" xfId="3502" xr:uid="{00000000-0005-0000-0000-0000BB050000}"/>
    <cellStyle name="Comma 16 5 3 2" xfId="10659" xr:uid="{00000000-0005-0000-0000-0000EA020000}"/>
    <cellStyle name="Comma 16 5 4" xfId="6424" xr:uid="{00000000-0005-0000-0000-0000EB020000}"/>
    <cellStyle name="Comma 16 5 4 2" xfId="13553" xr:uid="{00000000-0005-0000-0000-0000EB020000}"/>
    <cellStyle name="Comma 16 5 5" xfId="7820" xr:uid="{00000000-0005-0000-0000-0000EA020000}"/>
    <cellStyle name="Comma 16 6" xfId="1118" xr:uid="{00000000-0005-0000-0000-0000BD050000}"/>
    <cellStyle name="Comma 16 6 2" xfId="2545" xr:uid="{00000000-0005-0000-0000-0000BE050000}"/>
    <cellStyle name="Comma 16 6 2 2" xfId="5385" xr:uid="{00000000-0005-0000-0000-0000BE050000}"/>
    <cellStyle name="Comma 16 6 2 2 2" xfId="12542" xr:uid="{00000000-0005-0000-0000-0000EB020000}"/>
    <cellStyle name="Comma 16 6 2 3" xfId="9703" xr:uid="{00000000-0005-0000-0000-0000EB020000}"/>
    <cellStyle name="Comma 16 6 3" xfId="3966" xr:uid="{00000000-0005-0000-0000-0000BD050000}"/>
    <cellStyle name="Comma 16 6 3 2" xfId="11123" xr:uid="{00000000-0005-0000-0000-0000EB020000}"/>
    <cellStyle name="Comma 16 6 4" xfId="6887" xr:uid="{00000000-0005-0000-0000-0000EC020000}"/>
    <cellStyle name="Comma 16 6 4 2" xfId="14016" xr:uid="{00000000-0005-0000-0000-0000EC020000}"/>
    <cellStyle name="Comma 16 6 5" xfId="8284" xr:uid="{00000000-0005-0000-0000-0000EB020000}"/>
    <cellStyle name="Comma 16 7" xfId="1614" xr:uid="{00000000-0005-0000-0000-0000BF050000}"/>
    <cellStyle name="Comma 16 7 2" xfId="4454" xr:uid="{00000000-0005-0000-0000-0000BF050000}"/>
    <cellStyle name="Comma 16 7 2 2" xfId="11611" xr:uid="{00000000-0005-0000-0000-0000D4020000}"/>
    <cellStyle name="Comma 16 7 3" xfId="8772" xr:uid="{00000000-0005-0000-0000-0000D4020000}"/>
    <cellStyle name="Comma 16 8" xfId="3036" xr:uid="{00000000-0005-0000-0000-000090050000}"/>
    <cellStyle name="Comma 16 8 2" xfId="10193" xr:uid="{00000000-0005-0000-0000-0000D4020000}"/>
    <cellStyle name="Comma 16 9" xfId="5908" xr:uid="{00000000-0005-0000-0000-00001C010000}"/>
    <cellStyle name="Comma 16 9 2" xfId="13077" xr:uid="{00000000-0005-0000-0000-00001C010000}"/>
    <cellStyle name="Comma 17" xfId="2990" xr:uid="{00000000-0005-0000-0000-0000C0050000}"/>
    <cellStyle name="Comma 17 2" xfId="5830" xr:uid="{00000000-0005-0000-0000-0000C0050000}"/>
    <cellStyle name="Comma 17 2 2" xfId="12987" xr:uid="{00000000-0005-0000-0000-0000B10B0000}"/>
    <cellStyle name="Comma 17 3" xfId="6347" xr:uid="{00000000-0005-0000-0000-0000ED020000}"/>
    <cellStyle name="Comma 17 3 2" xfId="13500" xr:uid="{00000000-0005-0000-0000-0000ED020000}"/>
    <cellStyle name="Comma 17 4" xfId="10148" xr:uid="{00000000-0005-0000-0000-0000B10B0000}"/>
    <cellStyle name="Comma 18" xfId="6346" xr:uid="{00000000-0005-0000-0000-000011040000}"/>
    <cellStyle name="Comma 18 2" xfId="13499" xr:uid="{00000000-0005-0000-0000-000011040000}"/>
    <cellStyle name="Comma 19" xfId="5832" xr:uid="{00000000-0005-0000-0000-00001C190000}"/>
    <cellStyle name="Comma 19 2" xfId="13032" xr:uid="{00000000-0005-0000-0000-00001C190000}"/>
    <cellStyle name="Comma 2" xfId="96" xr:uid="{00000000-0005-0000-0000-0000C1050000}"/>
    <cellStyle name="Comma 2 2" xfId="225" xr:uid="{00000000-0005-0000-0000-0000C2050000}"/>
    <cellStyle name="Comma 2 2 2" xfId="1542" xr:uid="{00000000-0005-0000-0000-0000C3050000}"/>
    <cellStyle name="Comma 2 2 2 2" xfId="2968" xr:uid="{00000000-0005-0000-0000-0000C4050000}"/>
    <cellStyle name="Comma 2 2 2 2 2" xfId="5808" xr:uid="{00000000-0005-0000-0000-0000C4050000}"/>
    <cellStyle name="Comma 2 2 2 2 2 2" xfId="12965" xr:uid="{00000000-0005-0000-0000-000002000000}"/>
    <cellStyle name="Comma 2 2 2 2 3" xfId="10126" xr:uid="{00000000-0005-0000-0000-000002000000}"/>
    <cellStyle name="Comma 2 2 2 3" xfId="4389" xr:uid="{00000000-0005-0000-0000-0000C3050000}"/>
    <cellStyle name="Comma 2 2 2 3 2" xfId="11546" xr:uid="{00000000-0005-0000-0000-000002000000}"/>
    <cellStyle name="Comma 2 2 2 4" xfId="6373" xr:uid="{00000000-0005-0000-0000-0000EF020000}"/>
    <cellStyle name="Comma 2 2 2 5" xfId="8707" xr:uid="{00000000-0005-0000-0000-000002000000}"/>
    <cellStyle name="Comma 2 3" xfId="1541" xr:uid="{00000000-0005-0000-0000-0000C5050000}"/>
    <cellStyle name="Comma 2 3 2" xfId="6365" xr:uid="{00000000-0005-0000-0000-0000F0020000}"/>
    <cellStyle name="Comma 2 4" xfId="6348" xr:uid="{00000000-0005-0000-0000-0000EE020000}"/>
    <cellStyle name="Comma 2 4 2" xfId="13501" xr:uid="{00000000-0005-0000-0000-0000EE020000}"/>
    <cellStyle name="Comma 20" xfId="13022" xr:uid="{00000000-0005-0000-0000-00004C150000}"/>
    <cellStyle name="Comma 3" xfId="76" xr:uid="{00000000-0005-0000-0000-0000C6050000}"/>
    <cellStyle name="Comma 3 10" xfId="3037" xr:uid="{00000000-0005-0000-0000-0000C6050000}"/>
    <cellStyle name="Comma 3 10 2" xfId="10194" xr:uid="{00000000-0005-0000-0000-0000EE020000}"/>
    <cellStyle name="Comma 3 11" xfId="5909" xr:uid="{00000000-0005-0000-0000-000026010000}"/>
    <cellStyle name="Comma 3 11 2" xfId="13078" xr:uid="{00000000-0005-0000-0000-000026010000}"/>
    <cellStyle name="Comma 3 12" xfId="7354" xr:uid="{00000000-0005-0000-0000-0000EE020000}"/>
    <cellStyle name="Comma 3 2" xfId="97" xr:uid="{00000000-0005-0000-0000-0000C7050000}"/>
    <cellStyle name="Comma 3 2 2" xfId="272" xr:uid="{00000000-0005-0000-0000-0000C8050000}"/>
    <cellStyle name="Comma 3 2 2 2" xfId="6383" xr:uid="{00000000-0005-0000-0000-0000F3020000}"/>
    <cellStyle name="Comma 3 2 3" xfId="6366" xr:uid="{00000000-0005-0000-0000-0000F2020000}"/>
    <cellStyle name="Comma 3 3" xfId="121" xr:uid="{00000000-0005-0000-0000-0000C9050000}"/>
    <cellStyle name="Comma 3 3 2" xfId="273" xr:uid="{00000000-0005-0000-0000-0000CA050000}"/>
    <cellStyle name="Comma 3 3 2 2" xfId="552" xr:uid="{00000000-0005-0000-0000-0000CB050000}"/>
    <cellStyle name="Comma 3 3 2 2 2" xfId="1018" xr:uid="{00000000-0005-0000-0000-0000CC050000}"/>
    <cellStyle name="Comma 3 3 2 2 2 2" xfId="2445" xr:uid="{00000000-0005-0000-0000-0000CD050000}"/>
    <cellStyle name="Comma 3 3 2 2 2 2 2" xfId="5285" xr:uid="{00000000-0005-0000-0000-0000CD050000}"/>
    <cellStyle name="Comma 3 3 2 2 2 2 2 2" xfId="12442" xr:uid="{00000000-0005-0000-0000-0000F4020000}"/>
    <cellStyle name="Comma 3 3 2 2 2 2 3" xfId="9603" xr:uid="{00000000-0005-0000-0000-0000F4020000}"/>
    <cellStyle name="Comma 3 3 2 2 2 3" xfId="3866" xr:uid="{00000000-0005-0000-0000-0000CC050000}"/>
    <cellStyle name="Comma 3 3 2 2 2 3 2" xfId="11023" xr:uid="{00000000-0005-0000-0000-0000F4020000}"/>
    <cellStyle name="Comma 3 3 2 2 2 4" xfId="6787" xr:uid="{00000000-0005-0000-0000-0000F7020000}"/>
    <cellStyle name="Comma 3 3 2 2 2 4 2" xfId="13916" xr:uid="{00000000-0005-0000-0000-0000F7020000}"/>
    <cellStyle name="Comma 3 3 2 2 2 5" xfId="8184" xr:uid="{00000000-0005-0000-0000-0000F4020000}"/>
    <cellStyle name="Comma 3 3 2 2 3" xfId="1482" xr:uid="{00000000-0005-0000-0000-0000CE050000}"/>
    <cellStyle name="Comma 3 3 2 2 3 2" xfId="2909" xr:uid="{00000000-0005-0000-0000-0000CF050000}"/>
    <cellStyle name="Comma 3 3 2 2 3 2 2" xfId="5749" xr:uid="{00000000-0005-0000-0000-0000CF050000}"/>
    <cellStyle name="Comma 3 3 2 2 3 2 2 2" xfId="12906" xr:uid="{00000000-0005-0000-0000-0000F5020000}"/>
    <cellStyle name="Comma 3 3 2 2 3 2 3" xfId="10067" xr:uid="{00000000-0005-0000-0000-0000F5020000}"/>
    <cellStyle name="Comma 3 3 2 2 3 3" xfId="4330" xr:uid="{00000000-0005-0000-0000-0000CE050000}"/>
    <cellStyle name="Comma 3 3 2 2 3 3 2" xfId="11487" xr:uid="{00000000-0005-0000-0000-0000F5020000}"/>
    <cellStyle name="Comma 3 3 2 2 3 4" xfId="7251" xr:uid="{00000000-0005-0000-0000-0000F8020000}"/>
    <cellStyle name="Comma 3 3 2 2 3 4 2" xfId="14380" xr:uid="{00000000-0005-0000-0000-0000F8020000}"/>
    <cellStyle name="Comma 3 3 2 2 3 5" xfId="8648" xr:uid="{00000000-0005-0000-0000-0000F5020000}"/>
    <cellStyle name="Comma 3 3 2 2 4" xfId="1979" xr:uid="{00000000-0005-0000-0000-0000D0050000}"/>
    <cellStyle name="Comma 3 3 2 2 4 2" xfId="4819" xr:uid="{00000000-0005-0000-0000-0000D0050000}"/>
    <cellStyle name="Comma 3 3 2 2 4 2 2" xfId="11976" xr:uid="{00000000-0005-0000-0000-0000F3020000}"/>
    <cellStyle name="Comma 3 3 2 2 4 3" xfId="9137" xr:uid="{00000000-0005-0000-0000-0000F3020000}"/>
    <cellStyle name="Comma 3 3 2 2 5" xfId="3400" xr:uid="{00000000-0005-0000-0000-0000CB050000}"/>
    <cellStyle name="Comma 3 3 2 2 5 2" xfId="10557" xr:uid="{00000000-0005-0000-0000-0000F3020000}"/>
    <cellStyle name="Comma 3 3 2 2 6" xfId="6272" xr:uid="{00000000-0005-0000-0000-00002B010000}"/>
    <cellStyle name="Comma 3 3 2 2 6 2" xfId="13441" xr:uid="{00000000-0005-0000-0000-00002B010000}"/>
    <cellStyle name="Comma 3 3 2 2 7" xfId="7718" xr:uid="{00000000-0005-0000-0000-0000F3020000}"/>
    <cellStyle name="Comma 3 3 2 3" xfId="785" xr:uid="{00000000-0005-0000-0000-0000D1050000}"/>
    <cellStyle name="Comma 3 3 2 3 2" xfId="2212" xr:uid="{00000000-0005-0000-0000-0000D2050000}"/>
    <cellStyle name="Comma 3 3 2 3 2 2" xfId="5052" xr:uid="{00000000-0005-0000-0000-0000D2050000}"/>
    <cellStyle name="Comma 3 3 2 3 2 2 2" xfId="12209" xr:uid="{00000000-0005-0000-0000-0000F6020000}"/>
    <cellStyle name="Comma 3 3 2 3 2 3" xfId="9370" xr:uid="{00000000-0005-0000-0000-0000F6020000}"/>
    <cellStyle name="Comma 3 3 2 3 3" xfId="3633" xr:uid="{00000000-0005-0000-0000-0000D1050000}"/>
    <cellStyle name="Comma 3 3 2 3 3 2" xfId="10790" xr:uid="{00000000-0005-0000-0000-0000F6020000}"/>
    <cellStyle name="Comma 3 3 2 3 4" xfId="6555" xr:uid="{00000000-0005-0000-0000-0000F9020000}"/>
    <cellStyle name="Comma 3 3 2 3 4 2" xfId="13684" xr:uid="{00000000-0005-0000-0000-0000F9020000}"/>
    <cellStyle name="Comma 3 3 2 3 5" xfId="7951" xr:uid="{00000000-0005-0000-0000-0000F6020000}"/>
    <cellStyle name="Comma 3 3 2 4" xfId="1249" xr:uid="{00000000-0005-0000-0000-0000D3050000}"/>
    <cellStyle name="Comma 3 3 2 4 2" xfId="2676" xr:uid="{00000000-0005-0000-0000-0000D4050000}"/>
    <cellStyle name="Comma 3 3 2 4 2 2" xfId="5516" xr:uid="{00000000-0005-0000-0000-0000D4050000}"/>
    <cellStyle name="Comma 3 3 2 4 2 2 2" xfId="12673" xr:uid="{00000000-0005-0000-0000-0000F7020000}"/>
    <cellStyle name="Comma 3 3 2 4 2 3" xfId="9834" xr:uid="{00000000-0005-0000-0000-0000F7020000}"/>
    <cellStyle name="Comma 3 3 2 4 3" xfId="4097" xr:uid="{00000000-0005-0000-0000-0000D3050000}"/>
    <cellStyle name="Comma 3 3 2 4 3 2" xfId="11254" xr:uid="{00000000-0005-0000-0000-0000F7020000}"/>
    <cellStyle name="Comma 3 3 2 4 4" xfId="7018" xr:uid="{00000000-0005-0000-0000-0000FA020000}"/>
    <cellStyle name="Comma 3 3 2 4 4 2" xfId="14147" xr:uid="{00000000-0005-0000-0000-0000FA020000}"/>
    <cellStyle name="Comma 3 3 2 4 5" xfId="8415" xr:uid="{00000000-0005-0000-0000-0000F7020000}"/>
    <cellStyle name="Comma 3 3 2 5" xfId="1746" xr:uid="{00000000-0005-0000-0000-0000D5050000}"/>
    <cellStyle name="Comma 3 3 2 5 2" xfId="4586" xr:uid="{00000000-0005-0000-0000-0000D5050000}"/>
    <cellStyle name="Comma 3 3 2 5 2 2" xfId="11743" xr:uid="{00000000-0005-0000-0000-0000F2020000}"/>
    <cellStyle name="Comma 3 3 2 5 3" xfId="8904" xr:uid="{00000000-0005-0000-0000-0000F2020000}"/>
    <cellStyle name="Comma 3 3 2 6" xfId="3167" xr:uid="{00000000-0005-0000-0000-0000CA050000}"/>
    <cellStyle name="Comma 3 3 2 6 2" xfId="10324" xr:uid="{00000000-0005-0000-0000-0000F2020000}"/>
    <cellStyle name="Comma 3 3 2 7" xfId="6039" xr:uid="{00000000-0005-0000-0000-00002A010000}"/>
    <cellStyle name="Comma 3 3 2 7 2" xfId="13208" xr:uid="{00000000-0005-0000-0000-00002A010000}"/>
    <cellStyle name="Comma 3 3 2 8" xfId="7485" xr:uid="{00000000-0005-0000-0000-0000F2020000}"/>
    <cellStyle name="Comma 3 3 3" xfId="457" xr:uid="{00000000-0005-0000-0000-0000D6050000}"/>
    <cellStyle name="Comma 3 3 3 2" xfId="923" xr:uid="{00000000-0005-0000-0000-0000D7050000}"/>
    <cellStyle name="Comma 3 3 3 2 2" xfId="2350" xr:uid="{00000000-0005-0000-0000-0000D8050000}"/>
    <cellStyle name="Comma 3 3 3 2 2 2" xfId="5190" xr:uid="{00000000-0005-0000-0000-0000D8050000}"/>
    <cellStyle name="Comma 3 3 3 2 2 2 2" xfId="12347" xr:uid="{00000000-0005-0000-0000-0000F9020000}"/>
    <cellStyle name="Comma 3 3 3 2 2 3" xfId="9508" xr:uid="{00000000-0005-0000-0000-0000F9020000}"/>
    <cellStyle name="Comma 3 3 3 2 3" xfId="3771" xr:uid="{00000000-0005-0000-0000-0000D7050000}"/>
    <cellStyle name="Comma 3 3 3 2 3 2" xfId="10928" xr:uid="{00000000-0005-0000-0000-0000F9020000}"/>
    <cellStyle name="Comma 3 3 3 2 4" xfId="6693" xr:uid="{00000000-0005-0000-0000-0000FC020000}"/>
    <cellStyle name="Comma 3 3 3 2 4 2" xfId="13822" xr:uid="{00000000-0005-0000-0000-0000FC020000}"/>
    <cellStyle name="Comma 3 3 3 2 5" xfId="8089" xr:uid="{00000000-0005-0000-0000-0000F9020000}"/>
    <cellStyle name="Comma 3 3 3 3" xfId="1387" xr:uid="{00000000-0005-0000-0000-0000D9050000}"/>
    <cellStyle name="Comma 3 3 3 3 2" xfId="2814" xr:uid="{00000000-0005-0000-0000-0000DA050000}"/>
    <cellStyle name="Comma 3 3 3 3 2 2" xfId="5654" xr:uid="{00000000-0005-0000-0000-0000DA050000}"/>
    <cellStyle name="Comma 3 3 3 3 2 2 2" xfId="12811" xr:uid="{00000000-0005-0000-0000-0000FA020000}"/>
    <cellStyle name="Comma 3 3 3 3 2 3" xfId="9972" xr:uid="{00000000-0005-0000-0000-0000FA020000}"/>
    <cellStyle name="Comma 3 3 3 3 3" xfId="4235" xr:uid="{00000000-0005-0000-0000-0000D9050000}"/>
    <cellStyle name="Comma 3 3 3 3 3 2" xfId="11392" xr:uid="{00000000-0005-0000-0000-0000FA020000}"/>
    <cellStyle name="Comma 3 3 3 3 4" xfId="7156" xr:uid="{00000000-0005-0000-0000-0000FD020000}"/>
    <cellStyle name="Comma 3 3 3 3 4 2" xfId="14285" xr:uid="{00000000-0005-0000-0000-0000FD020000}"/>
    <cellStyle name="Comma 3 3 3 3 5" xfId="8553" xr:uid="{00000000-0005-0000-0000-0000FA020000}"/>
    <cellStyle name="Comma 3 3 3 4" xfId="1884" xr:uid="{00000000-0005-0000-0000-0000DB050000}"/>
    <cellStyle name="Comma 3 3 3 4 2" xfId="4724" xr:uid="{00000000-0005-0000-0000-0000DB050000}"/>
    <cellStyle name="Comma 3 3 3 4 2 2" xfId="11881" xr:uid="{00000000-0005-0000-0000-0000F8020000}"/>
    <cellStyle name="Comma 3 3 3 4 3" xfId="9042" xr:uid="{00000000-0005-0000-0000-0000F8020000}"/>
    <cellStyle name="Comma 3 3 3 5" xfId="3305" xr:uid="{00000000-0005-0000-0000-0000D6050000}"/>
    <cellStyle name="Comma 3 3 3 5 2" xfId="10462" xr:uid="{00000000-0005-0000-0000-0000F8020000}"/>
    <cellStyle name="Comma 3 3 3 6" xfId="6177" xr:uid="{00000000-0005-0000-0000-00002C010000}"/>
    <cellStyle name="Comma 3 3 3 6 2" xfId="13346" xr:uid="{00000000-0005-0000-0000-00002C010000}"/>
    <cellStyle name="Comma 3 3 3 7" xfId="7623" xr:uid="{00000000-0005-0000-0000-0000F8020000}"/>
    <cellStyle name="Comma 3 3 4" xfId="690" xr:uid="{00000000-0005-0000-0000-0000DC050000}"/>
    <cellStyle name="Comma 3 3 4 2" xfId="2117" xr:uid="{00000000-0005-0000-0000-0000DD050000}"/>
    <cellStyle name="Comma 3 3 4 2 2" xfId="4957" xr:uid="{00000000-0005-0000-0000-0000DD050000}"/>
    <cellStyle name="Comma 3 3 4 2 2 2" xfId="12114" xr:uid="{00000000-0005-0000-0000-0000FB020000}"/>
    <cellStyle name="Comma 3 3 4 2 3" xfId="9275" xr:uid="{00000000-0005-0000-0000-0000FB020000}"/>
    <cellStyle name="Comma 3 3 4 3" xfId="3538" xr:uid="{00000000-0005-0000-0000-0000DC050000}"/>
    <cellStyle name="Comma 3 3 4 3 2" xfId="10695" xr:uid="{00000000-0005-0000-0000-0000FB020000}"/>
    <cellStyle name="Comma 3 3 4 4" xfId="6460" xr:uid="{00000000-0005-0000-0000-0000FE020000}"/>
    <cellStyle name="Comma 3 3 4 4 2" xfId="13589" xr:uid="{00000000-0005-0000-0000-0000FE020000}"/>
    <cellStyle name="Comma 3 3 4 5" xfId="7856" xr:uid="{00000000-0005-0000-0000-0000FB020000}"/>
    <cellStyle name="Comma 3 3 5" xfId="1154" xr:uid="{00000000-0005-0000-0000-0000DE050000}"/>
    <cellStyle name="Comma 3 3 5 2" xfId="2581" xr:uid="{00000000-0005-0000-0000-0000DF050000}"/>
    <cellStyle name="Comma 3 3 5 2 2" xfId="5421" xr:uid="{00000000-0005-0000-0000-0000DF050000}"/>
    <cellStyle name="Comma 3 3 5 2 2 2" xfId="12578" xr:uid="{00000000-0005-0000-0000-0000FC020000}"/>
    <cellStyle name="Comma 3 3 5 2 3" xfId="9739" xr:uid="{00000000-0005-0000-0000-0000FC020000}"/>
    <cellStyle name="Comma 3 3 5 3" xfId="4002" xr:uid="{00000000-0005-0000-0000-0000DE050000}"/>
    <cellStyle name="Comma 3 3 5 3 2" xfId="11159" xr:uid="{00000000-0005-0000-0000-0000FC020000}"/>
    <cellStyle name="Comma 3 3 5 4" xfId="6923" xr:uid="{00000000-0005-0000-0000-0000FF020000}"/>
    <cellStyle name="Comma 3 3 5 4 2" xfId="14052" xr:uid="{00000000-0005-0000-0000-0000FF020000}"/>
    <cellStyle name="Comma 3 3 5 5" xfId="8320" xr:uid="{00000000-0005-0000-0000-0000FC020000}"/>
    <cellStyle name="Comma 3 3 6" xfId="1651" xr:uid="{00000000-0005-0000-0000-0000E0050000}"/>
    <cellStyle name="Comma 3 3 6 2" xfId="4491" xr:uid="{00000000-0005-0000-0000-0000E0050000}"/>
    <cellStyle name="Comma 3 3 6 2 2" xfId="11648" xr:uid="{00000000-0005-0000-0000-0000F1020000}"/>
    <cellStyle name="Comma 3 3 6 3" xfId="8809" xr:uid="{00000000-0005-0000-0000-0000F1020000}"/>
    <cellStyle name="Comma 3 3 7" xfId="3072" xr:uid="{00000000-0005-0000-0000-0000C9050000}"/>
    <cellStyle name="Comma 3 3 7 2" xfId="10229" xr:uid="{00000000-0005-0000-0000-0000F1020000}"/>
    <cellStyle name="Comma 3 3 8" xfId="5944" xr:uid="{00000000-0005-0000-0000-000029010000}"/>
    <cellStyle name="Comma 3 3 8 2" xfId="13113" xr:uid="{00000000-0005-0000-0000-000029010000}"/>
    <cellStyle name="Comma 3 3 9" xfId="7389" xr:uid="{00000000-0005-0000-0000-0000F1020000}"/>
    <cellStyle name="Comma 3 4" xfId="198" xr:uid="{00000000-0005-0000-0000-0000E1050000}"/>
    <cellStyle name="Comma 3 4 2" xfId="506" xr:uid="{00000000-0005-0000-0000-0000E2050000}"/>
    <cellStyle name="Comma 3 4 2 2" xfId="972" xr:uid="{00000000-0005-0000-0000-0000E3050000}"/>
    <cellStyle name="Comma 3 4 2 2 2" xfId="2399" xr:uid="{00000000-0005-0000-0000-0000E4050000}"/>
    <cellStyle name="Comma 3 4 2 2 2 2" xfId="5239" xr:uid="{00000000-0005-0000-0000-0000E4050000}"/>
    <cellStyle name="Comma 3 4 2 2 2 2 2" xfId="12396" xr:uid="{00000000-0005-0000-0000-0000FF020000}"/>
    <cellStyle name="Comma 3 4 2 2 2 3" xfId="9557" xr:uid="{00000000-0005-0000-0000-0000FF020000}"/>
    <cellStyle name="Comma 3 4 2 2 3" xfId="3820" xr:uid="{00000000-0005-0000-0000-0000E3050000}"/>
    <cellStyle name="Comma 3 4 2 2 3 2" xfId="10977" xr:uid="{00000000-0005-0000-0000-0000FF020000}"/>
    <cellStyle name="Comma 3 4 2 2 4" xfId="6742" xr:uid="{00000000-0005-0000-0000-000002030000}"/>
    <cellStyle name="Comma 3 4 2 2 4 2" xfId="13871" xr:uid="{00000000-0005-0000-0000-000002030000}"/>
    <cellStyle name="Comma 3 4 2 2 5" xfId="8138" xr:uid="{00000000-0005-0000-0000-0000FF020000}"/>
    <cellStyle name="Comma 3 4 2 3" xfId="1436" xr:uid="{00000000-0005-0000-0000-0000E5050000}"/>
    <cellStyle name="Comma 3 4 2 3 2" xfId="2863" xr:uid="{00000000-0005-0000-0000-0000E6050000}"/>
    <cellStyle name="Comma 3 4 2 3 2 2" xfId="5703" xr:uid="{00000000-0005-0000-0000-0000E6050000}"/>
    <cellStyle name="Comma 3 4 2 3 2 2 2" xfId="12860" xr:uid="{00000000-0005-0000-0000-000000030000}"/>
    <cellStyle name="Comma 3 4 2 3 2 3" xfId="10021" xr:uid="{00000000-0005-0000-0000-000000030000}"/>
    <cellStyle name="Comma 3 4 2 3 3" xfId="4284" xr:uid="{00000000-0005-0000-0000-0000E5050000}"/>
    <cellStyle name="Comma 3 4 2 3 3 2" xfId="11441" xr:uid="{00000000-0005-0000-0000-000000030000}"/>
    <cellStyle name="Comma 3 4 2 3 4" xfId="7205" xr:uid="{00000000-0005-0000-0000-000003030000}"/>
    <cellStyle name="Comma 3 4 2 3 4 2" xfId="14334" xr:uid="{00000000-0005-0000-0000-000003030000}"/>
    <cellStyle name="Comma 3 4 2 3 5" xfId="8602" xr:uid="{00000000-0005-0000-0000-000000030000}"/>
    <cellStyle name="Comma 3 4 2 4" xfId="1933" xr:uid="{00000000-0005-0000-0000-0000E7050000}"/>
    <cellStyle name="Comma 3 4 2 4 2" xfId="4773" xr:uid="{00000000-0005-0000-0000-0000E7050000}"/>
    <cellStyle name="Comma 3 4 2 4 2 2" xfId="11930" xr:uid="{00000000-0005-0000-0000-0000FE020000}"/>
    <cellStyle name="Comma 3 4 2 4 3" xfId="9091" xr:uid="{00000000-0005-0000-0000-0000FE020000}"/>
    <cellStyle name="Comma 3 4 2 5" xfId="3354" xr:uid="{00000000-0005-0000-0000-0000E2050000}"/>
    <cellStyle name="Comma 3 4 2 5 2" xfId="10511" xr:uid="{00000000-0005-0000-0000-0000FE020000}"/>
    <cellStyle name="Comma 3 4 2 6" xfId="6226" xr:uid="{00000000-0005-0000-0000-00002E010000}"/>
    <cellStyle name="Comma 3 4 2 6 2" xfId="13395" xr:uid="{00000000-0005-0000-0000-00002E010000}"/>
    <cellStyle name="Comma 3 4 2 7" xfId="7672" xr:uid="{00000000-0005-0000-0000-0000FE020000}"/>
    <cellStyle name="Comma 3 4 3" xfId="739" xr:uid="{00000000-0005-0000-0000-0000E8050000}"/>
    <cellStyle name="Comma 3 4 3 2" xfId="2166" xr:uid="{00000000-0005-0000-0000-0000E9050000}"/>
    <cellStyle name="Comma 3 4 3 2 2" xfId="5006" xr:uid="{00000000-0005-0000-0000-0000E9050000}"/>
    <cellStyle name="Comma 3 4 3 2 2 2" xfId="12163" xr:uid="{00000000-0005-0000-0000-000001030000}"/>
    <cellStyle name="Comma 3 4 3 2 3" xfId="9324" xr:uid="{00000000-0005-0000-0000-000001030000}"/>
    <cellStyle name="Comma 3 4 3 3" xfId="3587" xr:uid="{00000000-0005-0000-0000-0000E8050000}"/>
    <cellStyle name="Comma 3 4 3 3 2" xfId="10744" xr:uid="{00000000-0005-0000-0000-000001030000}"/>
    <cellStyle name="Comma 3 4 3 4" xfId="6509" xr:uid="{00000000-0005-0000-0000-000004030000}"/>
    <cellStyle name="Comma 3 4 3 4 2" xfId="13638" xr:uid="{00000000-0005-0000-0000-000004030000}"/>
    <cellStyle name="Comma 3 4 3 5" xfId="7905" xr:uid="{00000000-0005-0000-0000-000001030000}"/>
    <cellStyle name="Comma 3 4 4" xfId="1203" xr:uid="{00000000-0005-0000-0000-0000EA050000}"/>
    <cellStyle name="Comma 3 4 4 2" xfId="2630" xr:uid="{00000000-0005-0000-0000-0000EB050000}"/>
    <cellStyle name="Comma 3 4 4 2 2" xfId="5470" xr:uid="{00000000-0005-0000-0000-0000EB050000}"/>
    <cellStyle name="Comma 3 4 4 2 2 2" xfId="12627" xr:uid="{00000000-0005-0000-0000-000002030000}"/>
    <cellStyle name="Comma 3 4 4 2 3" xfId="9788" xr:uid="{00000000-0005-0000-0000-000002030000}"/>
    <cellStyle name="Comma 3 4 4 3" xfId="4051" xr:uid="{00000000-0005-0000-0000-0000EA050000}"/>
    <cellStyle name="Comma 3 4 4 3 2" xfId="11208" xr:uid="{00000000-0005-0000-0000-000002030000}"/>
    <cellStyle name="Comma 3 4 4 4" xfId="6972" xr:uid="{00000000-0005-0000-0000-000005030000}"/>
    <cellStyle name="Comma 3 4 4 4 2" xfId="14101" xr:uid="{00000000-0005-0000-0000-000005030000}"/>
    <cellStyle name="Comma 3 4 4 5" xfId="8369" xr:uid="{00000000-0005-0000-0000-000002030000}"/>
    <cellStyle name="Comma 3 4 5" xfId="1700" xr:uid="{00000000-0005-0000-0000-0000EC050000}"/>
    <cellStyle name="Comma 3 4 5 2" xfId="4540" xr:uid="{00000000-0005-0000-0000-0000EC050000}"/>
    <cellStyle name="Comma 3 4 5 2 2" xfId="11697" xr:uid="{00000000-0005-0000-0000-0000FD020000}"/>
    <cellStyle name="Comma 3 4 5 3" xfId="8858" xr:uid="{00000000-0005-0000-0000-0000FD020000}"/>
    <cellStyle name="Comma 3 4 6" xfId="3121" xr:uid="{00000000-0005-0000-0000-0000E1050000}"/>
    <cellStyle name="Comma 3 4 6 2" xfId="10278" xr:uid="{00000000-0005-0000-0000-0000FD020000}"/>
    <cellStyle name="Comma 3 4 7" xfId="5993" xr:uid="{00000000-0005-0000-0000-00002D010000}"/>
    <cellStyle name="Comma 3 4 7 2" xfId="13162" xr:uid="{00000000-0005-0000-0000-00002D010000}"/>
    <cellStyle name="Comma 3 4 8" xfId="7438" xr:uid="{00000000-0005-0000-0000-0000FD020000}"/>
    <cellStyle name="Comma 3 5" xfId="226" xr:uid="{00000000-0005-0000-0000-0000ED050000}"/>
    <cellStyle name="Comma 3 5 2" xfId="6374" xr:uid="{00000000-0005-0000-0000-000006030000}"/>
    <cellStyle name="Comma 3 6" xfId="422" xr:uid="{00000000-0005-0000-0000-0000EE050000}"/>
    <cellStyle name="Comma 3 6 2" xfId="888" xr:uid="{00000000-0005-0000-0000-0000EF050000}"/>
    <cellStyle name="Comma 3 6 2 2" xfId="2315" xr:uid="{00000000-0005-0000-0000-0000F0050000}"/>
    <cellStyle name="Comma 3 6 2 2 2" xfId="5155" xr:uid="{00000000-0005-0000-0000-0000F0050000}"/>
    <cellStyle name="Comma 3 6 2 2 2 2" xfId="12312" xr:uid="{00000000-0005-0000-0000-000005030000}"/>
    <cellStyle name="Comma 3 6 2 2 3" xfId="9473" xr:uid="{00000000-0005-0000-0000-000005030000}"/>
    <cellStyle name="Comma 3 6 2 3" xfId="3736" xr:uid="{00000000-0005-0000-0000-0000EF050000}"/>
    <cellStyle name="Comma 3 6 2 3 2" xfId="10893" xr:uid="{00000000-0005-0000-0000-000005030000}"/>
    <cellStyle name="Comma 3 6 2 4" xfId="6658" xr:uid="{00000000-0005-0000-0000-000008030000}"/>
    <cellStyle name="Comma 3 6 2 4 2" xfId="13787" xr:uid="{00000000-0005-0000-0000-000008030000}"/>
    <cellStyle name="Comma 3 6 2 5" xfId="8054" xr:uid="{00000000-0005-0000-0000-000005030000}"/>
    <cellStyle name="Comma 3 6 3" xfId="1352" xr:uid="{00000000-0005-0000-0000-0000F1050000}"/>
    <cellStyle name="Comma 3 6 3 2" xfId="2779" xr:uid="{00000000-0005-0000-0000-0000F2050000}"/>
    <cellStyle name="Comma 3 6 3 2 2" xfId="5619" xr:uid="{00000000-0005-0000-0000-0000F2050000}"/>
    <cellStyle name="Comma 3 6 3 2 2 2" xfId="12776" xr:uid="{00000000-0005-0000-0000-000006030000}"/>
    <cellStyle name="Comma 3 6 3 2 3" xfId="9937" xr:uid="{00000000-0005-0000-0000-000006030000}"/>
    <cellStyle name="Comma 3 6 3 3" xfId="4200" xr:uid="{00000000-0005-0000-0000-0000F1050000}"/>
    <cellStyle name="Comma 3 6 3 3 2" xfId="11357" xr:uid="{00000000-0005-0000-0000-000006030000}"/>
    <cellStyle name="Comma 3 6 3 4" xfId="7121" xr:uid="{00000000-0005-0000-0000-000009030000}"/>
    <cellStyle name="Comma 3 6 3 4 2" xfId="14250" xr:uid="{00000000-0005-0000-0000-000009030000}"/>
    <cellStyle name="Comma 3 6 3 5" xfId="8518" xr:uid="{00000000-0005-0000-0000-000006030000}"/>
    <cellStyle name="Comma 3 6 4" xfId="1849" xr:uid="{00000000-0005-0000-0000-0000F3050000}"/>
    <cellStyle name="Comma 3 6 4 2" xfId="4689" xr:uid="{00000000-0005-0000-0000-0000F3050000}"/>
    <cellStyle name="Comma 3 6 4 2 2" xfId="11846" xr:uid="{00000000-0005-0000-0000-000004030000}"/>
    <cellStyle name="Comma 3 6 4 3" xfId="9007" xr:uid="{00000000-0005-0000-0000-000004030000}"/>
    <cellStyle name="Comma 3 6 5" xfId="3270" xr:uid="{00000000-0005-0000-0000-0000EE050000}"/>
    <cellStyle name="Comma 3 6 5 2" xfId="10427" xr:uid="{00000000-0005-0000-0000-000004030000}"/>
    <cellStyle name="Comma 3 6 6" xfId="6142" xr:uid="{00000000-0005-0000-0000-000030010000}"/>
    <cellStyle name="Comma 3 6 6 2" xfId="13311" xr:uid="{00000000-0005-0000-0000-000030010000}"/>
    <cellStyle name="Comma 3 6 7" xfId="7588" xr:uid="{00000000-0005-0000-0000-000004030000}"/>
    <cellStyle name="Comma 3 7" xfId="655" xr:uid="{00000000-0005-0000-0000-0000F4050000}"/>
    <cellStyle name="Comma 3 7 2" xfId="2082" xr:uid="{00000000-0005-0000-0000-0000F5050000}"/>
    <cellStyle name="Comma 3 7 2 2" xfId="4922" xr:uid="{00000000-0005-0000-0000-0000F5050000}"/>
    <cellStyle name="Comma 3 7 2 2 2" xfId="12079" xr:uid="{00000000-0005-0000-0000-000007030000}"/>
    <cellStyle name="Comma 3 7 2 3" xfId="9240" xr:uid="{00000000-0005-0000-0000-000007030000}"/>
    <cellStyle name="Comma 3 7 3" xfId="3503" xr:uid="{00000000-0005-0000-0000-0000F4050000}"/>
    <cellStyle name="Comma 3 7 3 2" xfId="10660" xr:uid="{00000000-0005-0000-0000-000007030000}"/>
    <cellStyle name="Comma 3 7 4" xfId="6425" xr:uid="{00000000-0005-0000-0000-00000A030000}"/>
    <cellStyle name="Comma 3 7 4 2" xfId="13554" xr:uid="{00000000-0005-0000-0000-00000A030000}"/>
    <cellStyle name="Comma 3 7 5" xfId="7821" xr:uid="{00000000-0005-0000-0000-000007030000}"/>
    <cellStyle name="Comma 3 8" xfId="1119" xr:uid="{00000000-0005-0000-0000-0000F6050000}"/>
    <cellStyle name="Comma 3 8 2" xfId="2546" xr:uid="{00000000-0005-0000-0000-0000F7050000}"/>
    <cellStyle name="Comma 3 8 2 2" xfId="5386" xr:uid="{00000000-0005-0000-0000-0000F7050000}"/>
    <cellStyle name="Comma 3 8 2 2 2" xfId="12543" xr:uid="{00000000-0005-0000-0000-000008030000}"/>
    <cellStyle name="Comma 3 8 2 3" xfId="9704" xr:uid="{00000000-0005-0000-0000-000008030000}"/>
    <cellStyle name="Comma 3 8 3" xfId="3967" xr:uid="{00000000-0005-0000-0000-0000F6050000}"/>
    <cellStyle name="Comma 3 8 3 2" xfId="11124" xr:uid="{00000000-0005-0000-0000-000008030000}"/>
    <cellStyle name="Comma 3 8 4" xfId="6888" xr:uid="{00000000-0005-0000-0000-00000B030000}"/>
    <cellStyle name="Comma 3 8 4 2" xfId="14017" xr:uid="{00000000-0005-0000-0000-00000B030000}"/>
    <cellStyle name="Comma 3 8 5" xfId="8285" xr:uid="{00000000-0005-0000-0000-000008030000}"/>
    <cellStyle name="Comma 3 9" xfId="1615" xr:uid="{00000000-0005-0000-0000-0000F8050000}"/>
    <cellStyle name="Comma 3 9 2" xfId="4455" xr:uid="{00000000-0005-0000-0000-0000F8050000}"/>
    <cellStyle name="Comma 3 9 2 2" xfId="11612" xr:uid="{00000000-0005-0000-0000-0000EE020000}"/>
    <cellStyle name="Comma 3 9 3" xfId="8773" xr:uid="{00000000-0005-0000-0000-0000EE020000}"/>
    <cellStyle name="Comma 4" xfId="77" xr:uid="{00000000-0005-0000-0000-0000F9050000}"/>
    <cellStyle name="Comma 4 10" xfId="5910" xr:uid="{00000000-0005-0000-0000-000031010000}"/>
    <cellStyle name="Comma 4 10 2" xfId="13079" xr:uid="{00000000-0005-0000-0000-000031010000}"/>
    <cellStyle name="Comma 4 11" xfId="7355" xr:uid="{00000000-0005-0000-0000-000009030000}"/>
    <cellStyle name="Comma 4 2" xfId="98" xr:uid="{00000000-0005-0000-0000-0000FA050000}"/>
    <cellStyle name="Comma 4 2 2" xfId="1634" xr:uid="{00000000-0005-0000-0000-0000FB050000}"/>
    <cellStyle name="Comma 4 2 2 2" xfId="4474" xr:uid="{00000000-0005-0000-0000-0000FB050000}"/>
    <cellStyle name="Comma 4 2 2 2 2" xfId="11631" xr:uid="{00000000-0005-0000-0000-00000A030000}"/>
    <cellStyle name="Comma 4 2 2 3" xfId="6367" xr:uid="{00000000-0005-0000-0000-00000D030000}"/>
    <cellStyle name="Comma 4 2 2 3 2" xfId="13515" xr:uid="{00000000-0005-0000-0000-00000D030000}"/>
    <cellStyle name="Comma 4 2 2 4" xfId="8792" xr:uid="{00000000-0005-0000-0000-00000A030000}"/>
    <cellStyle name="Comma 4 2 3" xfId="6381" xr:uid="{00000000-0005-0000-0000-000032010000}"/>
    <cellStyle name="Comma 4 2 3 2" xfId="13517" xr:uid="{00000000-0005-0000-0000-000032010000}"/>
    <cellStyle name="Comma 4 3" xfId="122" xr:uid="{00000000-0005-0000-0000-0000FC050000}"/>
    <cellStyle name="Comma 4 3 2" xfId="275" xr:uid="{00000000-0005-0000-0000-0000FD050000}"/>
    <cellStyle name="Comma 4 3 2 2" xfId="554" xr:uid="{00000000-0005-0000-0000-0000FE050000}"/>
    <cellStyle name="Comma 4 3 2 2 2" xfId="1020" xr:uid="{00000000-0005-0000-0000-0000FF050000}"/>
    <cellStyle name="Comma 4 3 2 2 2 2" xfId="2447" xr:uid="{00000000-0005-0000-0000-000000060000}"/>
    <cellStyle name="Comma 4 3 2 2 2 2 2" xfId="5287" xr:uid="{00000000-0005-0000-0000-000000060000}"/>
    <cellStyle name="Comma 4 3 2 2 2 2 2 2" xfId="12444" xr:uid="{00000000-0005-0000-0000-00000E030000}"/>
    <cellStyle name="Comma 4 3 2 2 2 2 3" xfId="9605" xr:uid="{00000000-0005-0000-0000-00000E030000}"/>
    <cellStyle name="Comma 4 3 2 2 2 3" xfId="3868" xr:uid="{00000000-0005-0000-0000-0000FF050000}"/>
    <cellStyle name="Comma 4 3 2 2 2 3 2" xfId="11025" xr:uid="{00000000-0005-0000-0000-00000E030000}"/>
    <cellStyle name="Comma 4 3 2 2 2 4" xfId="6789" xr:uid="{00000000-0005-0000-0000-000011030000}"/>
    <cellStyle name="Comma 4 3 2 2 2 4 2" xfId="13918" xr:uid="{00000000-0005-0000-0000-000011030000}"/>
    <cellStyle name="Comma 4 3 2 2 2 5" xfId="8186" xr:uid="{00000000-0005-0000-0000-00000E030000}"/>
    <cellStyle name="Comma 4 3 2 2 3" xfId="1484" xr:uid="{00000000-0005-0000-0000-000001060000}"/>
    <cellStyle name="Comma 4 3 2 2 3 2" xfId="2911" xr:uid="{00000000-0005-0000-0000-000002060000}"/>
    <cellStyle name="Comma 4 3 2 2 3 2 2" xfId="5751" xr:uid="{00000000-0005-0000-0000-000002060000}"/>
    <cellStyle name="Comma 4 3 2 2 3 2 2 2" xfId="12908" xr:uid="{00000000-0005-0000-0000-00000F030000}"/>
    <cellStyle name="Comma 4 3 2 2 3 2 3" xfId="10069" xr:uid="{00000000-0005-0000-0000-00000F030000}"/>
    <cellStyle name="Comma 4 3 2 2 3 3" xfId="4332" xr:uid="{00000000-0005-0000-0000-000001060000}"/>
    <cellStyle name="Comma 4 3 2 2 3 3 2" xfId="11489" xr:uid="{00000000-0005-0000-0000-00000F030000}"/>
    <cellStyle name="Comma 4 3 2 2 3 4" xfId="7253" xr:uid="{00000000-0005-0000-0000-000012030000}"/>
    <cellStyle name="Comma 4 3 2 2 3 4 2" xfId="14382" xr:uid="{00000000-0005-0000-0000-000012030000}"/>
    <cellStyle name="Comma 4 3 2 2 3 5" xfId="8650" xr:uid="{00000000-0005-0000-0000-00000F030000}"/>
    <cellStyle name="Comma 4 3 2 2 4" xfId="1981" xr:uid="{00000000-0005-0000-0000-000003060000}"/>
    <cellStyle name="Comma 4 3 2 2 4 2" xfId="4821" xr:uid="{00000000-0005-0000-0000-000003060000}"/>
    <cellStyle name="Comma 4 3 2 2 4 2 2" xfId="11978" xr:uid="{00000000-0005-0000-0000-00000D030000}"/>
    <cellStyle name="Comma 4 3 2 2 4 3" xfId="9139" xr:uid="{00000000-0005-0000-0000-00000D030000}"/>
    <cellStyle name="Comma 4 3 2 2 5" xfId="3402" xr:uid="{00000000-0005-0000-0000-0000FE050000}"/>
    <cellStyle name="Comma 4 3 2 2 5 2" xfId="10559" xr:uid="{00000000-0005-0000-0000-00000D030000}"/>
    <cellStyle name="Comma 4 3 2 2 6" xfId="6274" xr:uid="{00000000-0005-0000-0000-000035010000}"/>
    <cellStyle name="Comma 4 3 2 2 6 2" xfId="13443" xr:uid="{00000000-0005-0000-0000-000035010000}"/>
    <cellStyle name="Comma 4 3 2 2 7" xfId="7720" xr:uid="{00000000-0005-0000-0000-00000D030000}"/>
    <cellStyle name="Comma 4 3 2 3" xfId="787" xr:uid="{00000000-0005-0000-0000-000004060000}"/>
    <cellStyle name="Comma 4 3 2 3 2" xfId="2214" xr:uid="{00000000-0005-0000-0000-000005060000}"/>
    <cellStyle name="Comma 4 3 2 3 2 2" xfId="5054" xr:uid="{00000000-0005-0000-0000-000005060000}"/>
    <cellStyle name="Comma 4 3 2 3 2 2 2" xfId="12211" xr:uid="{00000000-0005-0000-0000-000010030000}"/>
    <cellStyle name="Comma 4 3 2 3 2 3" xfId="9372" xr:uid="{00000000-0005-0000-0000-000010030000}"/>
    <cellStyle name="Comma 4 3 2 3 3" xfId="3635" xr:uid="{00000000-0005-0000-0000-000004060000}"/>
    <cellStyle name="Comma 4 3 2 3 3 2" xfId="10792" xr:uid="{00000000-0005-0000-0000-000010030000}"/>
    <cellStyle name="Comma 4 3 2 3 4" xfId="6557" xr:uid="{00000000-0005-0000-0000-000013030000}"/>
    <cellStyle name="Comma 4 3 2 3 4 2" xfId="13686" xr:uid="{00000000-0005-0000-0000-000013030000}"/>
    <cellStyle name="Comma 4 3 2 3 5" xfId="7953" xr:uid="{00000000-0005-0000-0000-000010030000}"/>
    <cellStyle name="Comma 4 3 2 4" xfId="1251" xr:uid="{00000000-0005-0000-0000-000006060000}"/>
    <cellStyle name="Comma 4 3 2 4 2" xfId="2678" xr:uid="{00000000-0005-0000-0000-000007060000}"/>
    <cellStyle name="Comma 4 3 2 4 2 2" xfId="5518" xr:uid="{00000000-0005-0000-0000-000007060000}"/>
    <cellStyle name="Comma 4 3 2 4 2 2 2" xfId="12675" xr:uid="{00000000-0005-0000-0000-000011030000}"/>
    <cellStyle name="Comma 4 3 2 4 2 3" xfId="9836" xr:uid="{00000000-0005-0000-0000-000011030000}"/>
    <cellStyle name="Comma 4 3 2 4 3" xfId="4099" xr:uid="{00000000-0005-0000-0000-000006060000}"/>
    <cellStyle name="Comma 4 3 2 4 3 2" xfId="11256" xr:uid="{00000000-0005-0000-0000-000011030000}"/>
    <cellStyle name="Comma 4 3 2 4 4" xfId="7020" xr:uid="{00000000-0005-0000-0000-000014030000}"/>
    <cellStyle name="Comma 4 3 2 4 4 2" xfId="14149" xr:uid="{00000000-0005-0000-0000-000014030000}"/>
    <cellStyle name="Comma 4 3 2 4 5" xfId="8417" xr:uid="{00000000-0005-0000-0000-000011030000}"/>
    <cellStyle name="Comma 4 3 2 5" xfId="1748" xr:uid="{00000000-0005-0000-0000-000008060000}"/>
    <cellStyle name="Comma 4 3 2 5 2" xfId="4588" xr:uid="{00000000-0005-0000-0000-000008060000}"/>
    <cellStyle name="Comma 4 3 2 5 2 2" xfId="11745" xr:uid="{00000000-0005-0000-0000-00000C030000}"/>
    <cellStyle name="Comma 4 3 2 5 3" xfId="8906" xr:uid="{00000000-0005-0000-0000-00000C030000}"/>
    <cellStyle name="Comma 4 3 2 6" xfId="3169" xr:uid="{00000000-0005-0000-0000-0000FD050000}"/>
    <cellStyle name="Comma 4 3 2 6 2" xfId="10326" xr:uid="{00000000-0005-0000-0000-00000C030000}"/>
    <cellStyle name="Comma 4 3 2 7" xfId="6041" xr:uid="{00000000-0005-0000-0000-000034010000}"/>
    <cellStyle name="Comma 4 3 2 7 2" xfId="13210" xr:uid="{00000000-0005-0000-0000-000034010000}"/>
    <cellStyle name="Comma 4 3 2 8" xfId="7487" xr:uid="{00000000-0005-0000-0000-00000C030000}"/>
    <cellStyle name="Comma 4 3 3" xfId="458" xr:uid="{00000000-0005-0000-0000-000009060000}"/>
    <cellStyle name="Comma 4 3 3 2" xfId="924" xr:uid="{00000000-0005-0000-0000-00000A060000}"/>
    <cellStyle name="Comma 4 3 3 2 2" xfId="2351" xr:uid="{00000000-0005-0000-0000-00000B060000}"/>
    <cellStyle name="Comma 4 3 3 2 2 2" xfId="5191" xr:uid="{00000000-0005-0000-0000-00000B060000}"/>
    <cellStyle name="Comma 4 3 3 2 2 2 2" xfId="12348" xr:uid="{00000000-0005-0000-0000-000013030000}"/>
    <cellStyle name="Comma 4 3 3 2 2 3" xfId="9509" xr:uid="{00000000-0005-0000-0000-000013030000}"/>
    <cellStyle name="Comma 4 3 3 2 3" xfId="3772" xr:uid="{00000000-0005-0000-0000-00000A060000}"/>
    <cellStyle name="Comma 4 3 3 2 3 2" xfId="10929" xr:uid="{00000000-0005-0000-0000-000013030000}"/>
    <cellStyle name="Comma 4 3 3 2 4" xfId="6694" xr:uid="{00000000-0005-0000-0000-000016030000}"/>
    <cellStyle name="Comma 4 3 3 2 4 2" xfId="13823" xr:uid="{00000000-0005-0000-0000-000016030000}"/>
    <cellStyle name="Comma 4 3 3 2 5" xfId="8090" xr:uid="{00000000-0005-0000-0000-000013030000}"/>
    <cellStyle name="Comma 4 3 3 3" xfId="1388" xr:uid="{00000000-0005-0000-0000-00000C060000}"/>
    <cellStyle name="Comma 4 3 3 3 2" xfId="2815" xr:uid="{00000000-0005-0000-0000-00000D060000}"/>
    <cellStyle name="Comma 4 3 3 3 2 2" xfId="5655" xr:uid="{00000000-0005-0000-0000-00000D060000}"/>
    <cellStyle name="Comma 4 3 3 3 2 2 2" xfId="12812" xr:uid="{00000000-0005-0000-0000-000014030000}"/>
    <cellStyle name="Comma 4 3 3 3 2 3" xfId="9973" xr:uid="{00000000-0005-0000-0000-000014030000}"/>
    <cellStyle name="Comma 4 3 3 3 3" xfId="4236" xr:uid="{00000000-0005-0000-0000-00000C060000}"/>
    <cellStyle name="Comma 4 3 3 3 3 2" xfId="11393" xr:uid="{00000000-0005-0000-0000-000014030000}"/>
    <cellStyle name="Comma 4 3 3 3 4" xfId="7157" xr:uid="{00000000-0005-0000-0000-000017030000}"/>
    <cellStyle name="Comma 4 3 3 3 4 2" xfId="14286" xr:uid="{00000000-0005-0000-0000-000017030000}"/>
    <cellStyle name="Comma 4 3 3 3 5" xfId="8554" xr:uid="{00000000-0005-0000-0000-000014030000}"/>
    <cellStyle name="Comma 4 3 3 4" xfId="1885" xr:uid="{00000000-0005-0000-0000-00000E060000}"/>
    <cellStyle name="Comma 4 3 3 4 2" xfId="4725" xr:uid="{00000000-0005-0000-0000-00000E060000}"/>
    <cellStyle name="Comma 4 3 3 4 2 2" xfId="11882" xr:uid="{00000000-0005-0000-0000-000012030000}"/>
    <cellStyle name="Comma 4 3 3 4 3" xfId="9043" xr:uid="{00000000-0005-0000-0000-000012030000}"/>
    <cellStyle name="Comma 4 3 3 5" xfId="3306" xr:uid="{00000000-0005-0000-0000-000009060000}"/>
    <cellStyle name="Comma 4 3 3 5 2" xfId="10463" xr:uid="{00000000-0005-0000-0000-000012030000}"/>
    <cellStyle name="Comma 4 3 3 6" xfId="6178" xr:uid="{00000000-0005-0000-0000-000036010000}"/>
    <cellStyle name="Comma 4 3 3 6 2" xfId="13347" xr:uid="{00000000-0005-0000-0000-000036010000}"/>
    <cellStyle name="Comma 4 3 3 7" xfId="7624" xr:uid="{00000000-0005-0000-0000-000012030000}"/>
    <cellStyle name="Comma 4 3 4" xfId="691" xr:uid="{00000000-0005-0000-0000-00000F060000}"/>
    <cellStyle name="Comma 4 3 4 2" xfId="2118" xr:uid="{00000000-0005-0000-0000-000010060000}"/>
    <cellStyle name="Comma 4 3 4 2 2" xfId="4958" xr:uid="{00000000-0005-0000-0000-000010060000}"/>
    <cellStyle name="Comma 4 3 4 2 2 2" xfId="12115" xr:uid="{00000000-0005-0000-0000-000015030000}"/>
    <cellStyle name="Comma 4 3 4 2 3" xfId="9276" xr:uid="{00000000-0005-0000-0000-000015030000}"/>
    <cellStyle name="Comma 4 3 4 3" xfId="3539" xr:uid="{00000000-0005-0000-0000-00000F060000}"/>
    <cellStyle name="Comma 4 3 4 3 2" xfId="10696" xr:uid="{00000000-0005-0000-0000-000015030000}"/>
    <cellStyle name="Comma 4 3 4 4" xfId="6461" xr:uid="{00000000-0005-0000-0000-000018030000}"/>
    <cellStyle name="Comma 4 3 4 4 2" xfId="13590" xr:uid="{00000000-0005-0000-0000-000018030000}"/>
    <cellStyle name="Comma 4 3 4 5" xfId="7857" xr:uid="{00000000-0005-0000-0000-000015030000}"/>
    <cellStyle name="Comma 4 3 5" xfId="1155" xr:uid="{00000000-0005-0000-0000-000011060000}"/>
    <cellStyle name="Comma 4 3 5 2" xfId="2582" xr:uid="{00000000-0005-0000-0000-000012060000}"/>
    <cellStyle name="Comma 4 3 5 2 2" xfId="5422" xr:uid="{00000000-0005-0000-0000-000012060000}"/>
    <cellStyle name="Comma 4 3 5 2 2 2" xfId="12579" xr:uid="{00000000-0005-0000-0000-000016030000}"/>
    <cellStyle name="Comma 4 3 5 2 3" xfId="9740" xr:uid="{00000000-0005-0000-0000-000016030000}"/>
    <cellStyle name="Comma 4 3 5 3" xfId="4003" xr:uid="{00000000-0005-0000-0000-000011060000}"/>
    <cellStyle name="Comma 4 3 5 3 2" xfId="11160" xr:uid="{00000000-0005-0000-0000-000016030000}"/>
    <cellStyle name="Comma 4 3 5 4" xfId="6924" xr:uid="{00000000-0005-0000-0000-000019030000}"/>
    <cellStyle name="Comma 4 3 5 4 2" xfId="14053" xr:uid="{00000000-0005-0000-0000-000019030000}"/>
    <cellStyle name="Comma 4 3 5 5" xfId="8321" xr:uid="{00000000-0005-0000-0000-000016030000}"/>
    <cellStyle name="Comma 4 3 6" xfId="1652" xr:uid="{00000000-0005-0000-0000-000013060000}"/>
    <cellStyle name="Comma 4 3 6 2" xfId="4492" xr:uid="{00000000-0005-0000-0000-000013060000}"/>
    <cellStyle name="Comma 4 3 6 2 2" xfId="11649" xr:uid="{00000000-0005-0000-0000-00000B030000}"/>
    <cellStyle name="Comma 4 3 6 3" xfId="8810" xr:uid="{00000000-0005-0000-0000-00000B030000}"/>
    <cellStyle name="Comma 4 3 7" xfId="3073" xr:uid="{00000000-0005-0000-0000-0000FC050000}"/>
    <cellStyle name="Comma 4 3 7 2" xfId="10230" xr:uid="{00000000-0005-0000-0000-00000B030000}"/>
    <cellStyle name="Comma 4 3 8" xfId="5945" xr:uid="{00000000-0005-0000-0000-000033010000}"/>
    <cellStyle name="Comma 4 3 8 2" xfId="13114" xr:uid="{00000000-0005-0000-0000-000033010000}"/>
    <cellStyle name="Comma 4 3 9" xfId="7390" xr:uid="{00000000-0005-0000-0000-00000B030000}"/>
    <cellStyle name="Comma 4 4" xfId="274" xr:uid="{00000000-0005-0000-0000-000014060000}"/>
    <cellStyle name="Comma 4 4 2" xfId="553" xr:uid="{00000000-0005-0000-0000-000015060000}"/>
    <cellStyle name="Comma 4 4 2 2" xfId="1019" xr:uid="{00000000-0005-0000-0000-000016060000}"/>
    <cellStyle name="Comma 4 4 2 2 2" xfId="2446" xr:uid="{00000000-0005-0000-0000-000017060000}"/>
    <cellStyle name="Comma 4 4 2 2 2 2" xfId="5286" xr:uid="{00000000-0005-0000-0000-000017060000}"/>
    <cellStyle name="Comma 4 4 2 2 2 2 2" xfId="12443" xr:uid="{00000000-0005-0000-0000-000019030000}"/>
    <cellStyle name="Comma 4 4 2 2 2 3" xfId="9604" xr:uid="{00000000-0005-0000-0000-000019030000}"/>
    <cellStyle name="Comma 4 4 2 2 3" xfId="3867" xr:uid="{00000000-0005-0000-0000-000016060000}"/>
    <cellStyle name="Comma 4 4 2 2 3 2" xfId="11024" xr:uid="{00000000-0005-0000-0000-000019030000}"/>
    <cellStyle name="Comma 4 4 2 2 4" xfId="6788" xr:uid="{00000000-0005-0000-0000-00001C030000}"/>
    <cellStyle name="Comma 4 4 2 2 4 2" xfId="13917" xr:uid="{00000000-0005-0000-0000-00001C030000}"/>
    <cellStyle name="Comma 4 4 2 2 5" xfId="8185" xr:uid="{00000000-0005-0000-0000-000019030000}"/>
    <cellStyle name="Comma 4 4 2 3" xfId="1483" xr:uid="{00000000-0005-0000-0000-000018060000}"/>
    <cellStyle name="Comma 4 4 2 3 2" xfId="2910" xr:uid="{00000000-0005-0000-0000-000019060000}"/>
    <cellStyle name="Comma 4 4 2 3 2 2" xfId="5750" xr:uid="{00000000-0005-0000-0000-000019060000}"/>
    <cellStyle name="Comma 4 4 2 3 2 2 2" xfId="12907" xr:uid="{00000000-0005-0000-0000-00001A030000}"/>
    <cellStyle name="Comma 4 4 2 3 2 3" xfId="10068" xr:uid="{00000000-0005-0000-0000-00001A030000}"/>
    <cellStyle name="Comma 4 4 2 3 3" xfId="4331" xr:uid="{00000000-0005-0000-0000-000018060000}"/>
    <cellStyle name="Comma 4 4 2 3 3 2" xfId="11488" xr:uid="{00000000-0005-0000-0000-00001A030000}"/>
    <cellStyle name="Comma 4 4 2 3 4" xfId="7252" xr:uid="{00000000-0005-0000-0000-00001D030000}"/>
    <cellStyle name="Comma 4 4 2 3 4 2" xfId="14381" xr:uid="{00000000-0005-0000-0000-00001D030000}"/>
    <cellStyle name="Comma 4 4 2 3 5" xfId="8649" xr:uid="{00000000-0005-0000-0000-00001A030000}"/>
    <cellStyle name="Comma 4 4 2 4" xfId="1980" xr:uid="{00000000-0005-0000-0000-00001A060000}"/>
    <cellStyle name="Comma 4 4 2 4 2" xfId="4820" xr:uid="{00000000-0005-0000-0000-00001A060000}"/>
    <cellStyle name="Comma 4 4 2 4 2 2" xfId="11977" xr:uid="{00000000-0005-0000-0000-000018030000}"/>
    <cellStyle name="Comma 4 4 2 4 3" xfId="9138" xr:uid="{00000000-0005-0000-0000-000018030000}"/>
    <cellStyle name="Comma 4 4 2 5" xfId="3401" xr:uid="{00000000-0005-0000-0000-000015060000}"/>
    <cellStyle name="Comma 4 4 2 5 2" xfId="10558" xr:uid="{00000000-0005-0000-0000-000018030000}"/>
    <cellStyle name="Comma 4 4 2 6" xfId="6273" xr:uid="{00000000-0005-0000-0000-000038010000}"/>
    <cellStyle name="Comma 4 4 2 6 2" xfId="13442" xr:uid="{00000000-0005-0000-0000-000038010000}"/>
    <cellStyle name="Comma 4 4 2 7" xfId="7719" xr:uid="{00000000-0005-0000-0000-000018030000}"/>
    <cellStyle name="Comma 4 4 3" xfId="786" xr:uid="{00000000-0005-0000-0000-00001B060000}"/>
    <cellStyle name="Comma 4 4 3 2" xfId="2213" xr:uid="{00000000-0005-0000-0000-00001C060000}"/>
    <cellStyle name="Comma 4 4 3 2 2" xfId="5053" xr:uid="{00000000-0005-0000-0000-00001C060000}"/>
    <cellStyle name="Comma 4 4 3 2 2 2" xfId="12210" xr:uid="{00000000-0005-0000-0000-00001B030000}"/>
    <cellStyle name="Comma 4 4 3 2 3" xfId="9371" xr:uid="{00000000-0005-0000-0000-00001B030000}"/>
    <cellStyle name="Comma 4 4 3 3" xfId="3634" xr:uid="{00000000-0005-0000-0000-00001B060000}"/>
    <cellStyle name="Comma 4 4 3 3 2" xfId="10791" xr:uid="{00000000-0005-0000-0000-00001B030000}"/>
    <cellStyle name="Comma 4 4 3 4" xfId="6556" xr:uid="{00000000-0005-0000-0000-00001E030000}"/>
    <cellStyle name="Comma 4 4 3 4 2" xfId="13685" xr:uid="{00000000-0005-0000-0000-00001E030000}"/>
    <cellStyle name="Comma 4 4 3 5" xfId="7952" xr:uid="{00000000-0005-0000-0000-00001B030000}"/>
    <cellStyle name="Comma 4 4 4" xfId="1250" xr:uid="{00000000-0005-0000-0000-00001D060000}"/>
    <cellStyle name="Comma 4 4 4 2" xfId="2677" xr:uid="{00000000-0005-0000-0000-00001E060000}"/>
    <cellStyle name="Comma 4 4 4 2 2" xfId="5517" xr:uid="{00000000-0005-0000-0000-00001E060000}"/>
    <cellStyle name="Comma 4 4 4 2 2 2" xfId="12674" xr:uid="{00000000-0005-0000-0000-00001C030000}"/>
    <cellStyle name="Comma 4 4 4 2 3" xfId="9835" xr:uid="{00000000-0005-0000-0000-00001C030000}"/>
    <cellStyle name="Comma 4 4 4 3" xfId="4098" xr:uid="{00000000-0005-0000-0000-00001D060000}"/>
    <cellStyle name="Comma 4 4 4 3 2" xfId="11255" xr:uid="{00000000-0005-0000-0000-00001C030000}"/>
    <cellStyle name="Comma 4 4 4 4" xfId="7019" xr:uid="{00000000-0005-0000-0000-00001F030000}"/>
    <cellStyle name="Comma 4 4 4 4 2" xfId="14148" xr:uid="{00000000-0005-0000-0000-00001F030000}"/>
    <cellStyle name="Comma 4 4 4 5" xfId="8416" xr:uid="{00000000-0005-0000-0000-00001C030000}"/>
    <cellStyle name="Comma 4 4 5" xfId="1747" xr:uid="{00000000-0005-0000-0000-00001F060000}"/>
    <cellStyle name="Comma 4 4 5 2" xfId="4587" xr:uid="{00000000-0005-0000-0000-00001F060000}"/>
    <cellStyle name="Comma 4 4 5 2 2" xfId="11744" xr:uid="{00000000-0005-0000-0000-000017030000}"/>
    <cellStyle name="Comma 4 4 5 3" xfId="8905" xr:uid="{00000000-0005-0000-0000-000017030000}"/>
    <cellStyle name="Comma 4 4 6" xfId="3168" xr:uid="{00000000-0005-0000-0000-000014060000}"/>
    <cellStyle name="Comma 4 4 6 2" xfId="10325" xr:uid="{00000000-0005-0000-0000-000017030000}"/>
    <cellStyle name="Comma 4 4 7" xfId="6040" xr:uid="{00000000-0005-0000-0000-000037010000}"/>
    <cellStyle name="Comma 4 4 7 2" xfId="13209" xr:uid="{00000000-0005-0000-0000-000037010000}"/>
    <cellStyle name="Comma 4 4 8" xfId="7486" xr:uid="{00000000-0005-0000-0000-000017030000}"/>
    <cellStyle name="Comma 4 5" xfId="423" xr:uid="{00000000-0005-0000-0000-000020060000}"/>
    <cellStyle name="Comma 4 5 2" xfId="889" xr:uid="{00000000-0005-0000-0000-000021060000}"/>
    <cellStyle name="Comma 4 5 2 2" xfId="2316" xr:uid="{00000000-0005-0000-0000-000022060000}"/>
    <cellStyle name="Comma 4 5 2 2 2" xfId="5156" xr:uid="{00000000-0005-0000-0000-000022060000}"/>
    <cellStyle name="Comma 4 5 2 2 2 2" xfId="12313" xr:uid="{00000000-0005-0000-0000-00001E030000}"/>
    <cellStyle name="Comma 4 5 2 2 3" xfId="9474" xr:uid="{00000000-0005-0000-0000-00001E030000}"/>
    <cellStyle name="Comma 4 5 2 3" xfId="3737" xr:uid="{00000000-0005-0000-0000-000021060000}"/>
    <cellStyle name="Comma 4 5 2 3 2" xfId="10894" xr:uid="{00000000-0005-0000-0000-00001E030000}"/>
    <cellStyle name="Comma 4 5 2 4" xfId="6659" xr:uid="{00000000-0005-0000-0000-000021030000}"/>
    <cellStyle name="Comma 4 5 2 4 2" xfId="13788" xr:uid="{00000000-0005-0000-0000-000021030000}"/>
    <cellStyle name="Comma 4 5 2 5" xfId="8055" xr:uid="{00000000-0005-0000-0000-00001E030000}"/>
    <cellStyle name="Comma 4 5 3" xfId="1353" xr:uid="{00000000-0005-0000-0000-000023060000}"/>
    <cellStyle name="Comma 4 5 3 2" xfId="2780" xr:uid="{00000000-0005-0000-0000-000024060000}"/>
    <cellStyle name="Comma 4 5 3 2 2" xfId="5620" xr:uid="{00000000-0005-0000-0000-000024060000}"/>
    <cellStyle name="Comma 4 5 3 2 2 2" xfId="12777" xr:uid="{00000000-0005-0000-0000-00001F030000}"/>
    <cellStyle name="Comma 4 5 3 2 3" xfId="9938" xr:uid="{00000000-0005-0000-0000-00001F030000}"/>
    <cellStyle name="Comma 4 5 3 3" xfId="4201" xr:uid="{00000000-0005-0000-0000-000023060000}"/>
    <cellStyle name="Comma 4 5 3 3 2" xfId="11358" xr:uid="{00000000-0005-0000-0000-00001F030000}"/>
    <cellStyle name="Comma 4 5 3 4" xfId="7122" xr:uid="{00000000-0005-0000-0000-000022030000}"/>
    <cellStyle name="Comma 4 5 3 4 2" xfId="14251" xr:uid="{00000000-0005-0000-0000-000022030000}"/>
    <cellStyle name="Comma 4 5 3 5" xfId="8519" xr:uid="{00000000-0005-0000-0000-00001F030000}"/>
    <cellStyle name="Comma 4 5 4" xfId="1850" xr:uid="{00000000-0005-0000-0000-000025060000}"/>
    <cellStyle name="Comma 4 5 4 2" xfId="4690" xr:uid="{00000000-0005-0000-0000-000025060000}"/>
    <cellStyle name="Comma 4 5 4 2 2" xfId="11847" xr:uid="{00000000-0005-0000-0000-00001D030000}"/>
    <cellStyle name="Comma 4 5 4 3" xfId="9008" xr:uid="{00000000-0005-0000-0000-00001D030000}"/>
    <cellStyle name="Comma 4 5 5" xfId="3271" xr:uid="{00000000-0005-0000-0000-000020060000}"/>
    <cellStyle name="Comma 4 5 5 2" xfId="10428" xr:uid="{00000000-0005-0000-0000-00001D030000}"/>
    <cellStyle name="Comma 4 5 6" xfId="6143" xr:uid="{00000000-0005-0000-0000-000039010000}"/>
    <cellStyle name="Comma 4 5 6 2" xfId="13312" xr:uid="{00000000-0005-0000-0000-000039010000}"/>
    <cellStyle name="Comma 4 5 7" xfId="7589" xr:uid="{00000000-0005-0000-0000-00001D030000}"/>
    <cellStyle name="Comma 4 6" xfId="656" xr:uid="{00000000-0005-0000-0000-000026060000}"/>
    <cellStyle name="Comma 4 6 2" xfId="2083" xr:uid="{00000000-0005-0000-0000-000027060000}"/>
    <cellStyle name="Comma 4 6 2 2" xfId="4923" xr:uid="{00000000-0005-0000-0000-000027060000}"/>
    <cellStyle name="Comma 4 6 2 2 2" xfId="12080" xr:uid="{00000000-0005-0000-0000-000020030000}"/>
    <cellStyle name="Comma 4 6 2 3" xfId="9241" xr:uid="{00000000-0005-0000-0000-000020030000}"/>
    <cellStyle name="Comma 4 6 3" xfId="3504" xr:uid="{00000000-0005-0000-0000-000026060000}"/>
    <cellStyle name="Comma 4 6 3 2" xfId="10661" xr:uid="{00000000-0005-0000-0000-000020030000}"/>
    <cellStyle name="Comma 4 6 4" xfId="6426" xr:uid="{00000000-0005-0000-0000-000023030000}"/>
    <cellStyle name="Comma 4 6 4 2" xfId="13555" xr:uid="{00000000-0005-0000-0000-000023030000}"/>
    <cellStyle name="Comma 4 6 5" xfId="7822" xr:uid="{00000000-0005-0000-0000-000020030000}"/>
    <cellStyle name="Comma 4 7" xfId="1120" xr:uid="{00000000-0005-0000-0000-000028060000}"/>
    <cellStyle name="Comma 4 7 2" xfId="2547" xr:uid="{00000000-0005-0000-0000-000029060000}"/>
    <cellStyle name="Comma 4 7 2 2" xfId="5387" xr:uid="{00000000-0005-0000-0000-000029060000}"/>
    <cellStyle name="Comma 4 7 2 2 2" xfId="12544" xr:uid="{00000000-0005-0000-0000-000021030000}"/>
    <cellStyle name="Comma 4 7 2 3" xfId="9705" xr:uid="{00000000-0005-0000-0000-000021030000}"/>
    <cellStyle name="Comma 4 7 3" xfId="3968" xr:uid="{00000000-0005-0000-0000-000028060000}"/>
    <cellStyle name="Comma 4 7 3 2" xfId="11125" xr:uid="{00000000-0005-0000-0000-000021030000}"/>
    <cellStyle name="Comma 4 7 4" xfId="6889" xr:uid="{00000000-0005-0000-0000-000024030000}"/>
    <cellStyle name="Comma 4 7 4 2" xfId="14018" xr:uid="{00000000-0005-0000-0000-000024030000}"/>
    <cellStyle name="Comma 4 7 5" xfId="8286" xr:uid="{00000000-0005-0000-0000-000021030000}"/>
    <cellStyle name="Comma 4 8" xfId="1616" xr:uid="{00000000-0005-0000-0000-00002A060000}"/>
    <cellStyle name="Comma 4 8 2" xfId="4456" xr:uid="{00000000-0005-0000-0000-00002A060000}"/>
    <cellStyle name="Comma 4 8 2 2" xfId="11613" xr:uid="{00000000-0005-0000-0000-000009030000}"/>
    <cellStyle name="Comma 4 8 3" xfId="8774" xr:uid="{00000000-0005-0000-0000-000009030000}"/>
    <cellStyle name="Comma 4 9" xfId="3038" xr:uid="{00000000-0005-0000-0000-0000F9050000}"/>
    <cellStyle name="Comma 4 9 2" xfId="10195" xr:uid="{00000000-0005-0000-0000-000009030000}"/>
    <cellStyle name="Comma 5" xfId="78" xr:uid="{00000000-0005-0000-0000-00002B060000}"/>
    <cellStyle name="Comma 5 10" xfId="5911" xr:uid="{00000000-0005-0000-0000-00003A010000}"/>
    <cellStyle name="Comma 5 10 2" xfId="13080" xr:uid="{00000000-0005-0000-0000-00003A010000}"/>
    <cellStyle name="Comma 5 11" xfId="7356" xr:uid="{00000000-0005-0000-0000-000022030000}"/>
    <cellStyle name="Comma 5 2" xfId="123" xr:uid="{00000000-0005-0000-0000-00002C060000}"/>
    <cellStyle name="Comma 5 2 2" xfId="277" xr:uid="{00000000-0005-0000-0000-00002D060000}"/>
    <cellStyle name="Comma 5 2 2 2" xfId="556" xr:uid="{00000000-0005-0000-0000-00002E060000}"/>
    <cellStyle name="Comma 5 2 2 2 2" xfId="1022" xr:uid="{00000000-0005-0000-0000-00002F060000}"/>
    <cellStyle name="Comma 5 2 2 2 2 2" xfId="2449" xr:uid="{00000000-0005-0000-0000-000030060000}"/>
    <cellStyle name="Comma 5 2 2 2 2 2 2" xfId="5289" xr:uid="{00000000-0005-0000-0000-000030060000}"/>
    <cellStyle name="Comma 5 2 2 2 2 2 2 2" xfId="12446" xr:uid="{00000000-0005-0000-0000-000026030000}"/>
    <cellStyle name="Comma 5 2 2 2 2 2 3" xfId="9607" xr:uid="{00000000-0005-0000-0000-000026030000}"/>
    <cellStyle name="Comma 5 2 2 2 2 3" xfId="3870" xr:uid="{00000000-0005-0000-0000-00002F060000}"/>
    <cellStyle name="Comma 5 2 2 2 2 3 2" xfId="11027" xr:uid="{00000000-0005-0000-0000-000026030000}"/>
    <cellStyle name="Comma 5 2 2 2 2 4" xfId="6791" xr:uid="{00000000-0005-0000-0000-000029030000}"/>
    <cellStyle name="Comma 5 2 2 2 2 4 2" xfId="13920" xr:uid="{00000000-0005-0000-0000-000029030000}"/>
    <cellStyle name="Comma 5 2 2 2 2 5" xfId="8188" xr:uid="{00000000-0005-0000-0000-000026030000}"/>
    <cellStyle name="Comma 5 2 2 2 3" xfId="1486" xr:uid="{00000000-0005-0000-0000-000031060000}"/>
    <cellStyle name="Comma 5 2 2 2 3 2" xfId="2913" xr:uid="{00000000-0005-0000-0000-000032060000}"/>
    <cellStyle name="Comma 5 2 2 2 3 2 2" xfId="5753" xr:uid="{00000000-0005-0000-0000-000032060000}"/>
    <cellStyle name="Comma 5 2 2 2 3 2 2 2" xfId="12910" xr:uid="{00000000-0005-0000-0000-000027030000}"/>
    <cellStyle name="Comma 5 2 2 2 3 2 3" xfId="10071" xr:uid="{00000000-0005-0000-0000-000027030000}"/>
    <cellStyle name="Comma 5 2 2 2 3 3" xfId="4334" xr:uid="{00000000-0005-0000-0000-000031060000}"/>
    <cellStyle name="Comma 5 2 2 2 3 3 2" xfId="11491" xr:uid="{00000000-0005-0000-0000-000027030000}"/>
    <cellStyle name="Comma 5 2 2 2 3 4" xfId="7255" xr:uid="{00000000-0005-0000-0000-00002A030000}"/>
    <cellStyle name="Comma 5 2 2 2 3 4 2" xfId="14384" xr:uid="{00000000-0005-0000-0000-00002A030000}"/>
    <cellStyle name="Comma 5 2 2 2 3 5" xfId="8652" xr:uid="{00000000-0005-0000-0000-000027030000}"/>
    <cellStyle name="Comma 5 2 2 2 4" xfId="1983" xr:uid="{00000000-0005-0000-0000-000033060000}"/>
    <cellStyle name="Comma 5 2 2 2 4 2" xfId="4823" xr:uid="{00000000-0005-0000-0000-000033060000}"/>
    <cellStyle name="Comma 5 2 2 2 4 2 2" xfId="11980" xr:uid="{00000000-0005-0000-0000-000025030000}"/>
    <cellStyle name="Comma 5 2 2 2 4 3" xfId="9141" xr:uid="{00000000-0005-0000-0000-000025030000}"/>
    <cellStyle name="Comma 5 2 2 2 5" xfId="3404" xr:uid="{00000000-0005-0000-0000-00002E060000}"/>
    <cellStyle name="Comma 5 2 2 2 5 2" xfId="10561" xr:uid="{00000000-0005-0000-0000-000025030000}"/>
    <cellStyle name="Comma 5 2 2 2 6" xfId="6276" xr:uid="{00000000-0005-0000-0000-00003D010000}"/>
    <cellStyle name="Comma 5 2 2 2 6 2" xfId="13445" xr:uid="{00000000-0005-0000-0000-00003D010000}"/>
    <cellStyle name="Comma 5 2 2 2 7" xfId="7722" xr:uid="{00000000-0005-0000-0000-000025030000}"/>
    <cellStyle name="Comma 5 2 2 3" xfId="789" xr:uid="{00000000-0005-0000-0000-000034060000}"/>
    <cellStyle name="Comma 5 2 2 3 2" xfId="2216" xr:uid="{00000000-0005-0000-0000-000035060000}"/>
    <cellStyle name="Comma 5 2 2 3 2 2" xfId="5056" xr:uid="{00000000-0005-0000-0000-000035060000}"/>
    <cellStyle name="Comma 5 2 2 3 2 2 2" xfId="12213" xr:uid="{00000000-0005-0000-0000-000028030000}"/>
    <cellStyle name="Comma 5 2 2 3 2 3" xfId="9374" xr:uid="{00000000-0005-0000-0000-000028030000}"/>
    <cellStyle name="Comma 5 2 2 3 3" xfId="3637" xr:uid="{00000000-0005-0000-0000-000034060000}"/>
    <cellStyle name="Comma 5 2 2 3 3 2" xfId="10794" xr:uid="{00000000-0005-0000-0000-000028030000}"/>
    <cellStyle name="Comma 5 2 2 3 4" xfId="6559" xr:uid="{00000000-0005-0000-0000-00002B030000}"/>
    <cellStyle name="Comma 5 2 2 3 4 2" xfId="13688" xr:uid="{00000000-0005-0000-0000-00002B030000}"/>
    <cellStyle name="Comma 5 2 2 3 5" xfId="7955" xr:uid="{00000000-0005-0000-0000-000028030000}"/>
    <cellStyle name="Comma 5 2 2 4" xfId="1253" xr:uid="{00000000-0005-0000-0000-000036060000}"/>
    <cellStyle name="Comma 5 2 2 4 2" xfId="2680" xr:uid="{00000000-0005-0000-0000-000037060000}"/>
    <cellStyle name="Comma 5 2 2 4 2 2" xfId="5520" xr:uid="{00000000-0005-0000-0000-000037060000}"/>
    <cellStyle name="Comma 5 2 2 4 2 2 2" xfId="12677" xr:uid="{00000000-0005-0000-0000-000029030000}"/>
    <cellStyle name="Comma 5 2 2 4 2 3" xfId="9838" xr:uid="{00000000-0005-0000-0000-000029030000}"/>
    <cellStyle name="Comma 5 2 2 4 3" xfId="4101" xr:uid="{00000000-0005-0000-0000-000036060000}"/>
    <cellStyle name="Comma 5 2 2 4 3 2" xfId="11258" xr:uid="{00000000-0005-0000-0000-000029030000}"/>
    <cellStyle name="Comma 5 2 2 4 4" xfId="7022" xr:uid="{00000000-0005-0000-0000-00002C030000}"/>
    <cellStyle name="Comma 5 2 2 4 4 2" xfId="14151" xr:uid="{00000000-0005-0000-0000-00002C030000}"/>
    <cellStyle name="Comma 5 2 2 4 5" xfId="8419" xr:uid="{00000000-0005-0000-0000-000029030000}"/>
    <cellStyle name="Comma 5 2 2 5" xfId="1750" xr:uid="{00000000-0005-0000-0000-000038060000}"/>
    <cellStyle name="Comma 5 2 2 5 2" xfId="4590" xr:uid="{00000000-0005-0000-0000-000038060000}"/>
    <cellStyle name="Comma 5 2 2 5 2 2" xfId="11747" xr:uid="{00000000-0005-0000-0000-000024030000}"/>
    <cellStyle name="Comma 5 2 2 5 3" xfId="8908" xr:uid="{00000000-0005-0000-0000-000024030000}"/>
    <cellStyle name="Comma 5 2 2 6" xfId="3171" xr:uid="{00000000-0005-0000-0000-00002D060000}"/>
    <cellStyle name="Comma 5 2 2 6 2" xfId="10328" xr:uid="{00000000-0005-0000-0000-000024030000}"/>
    <cellStyle name="Comma 5 2 2 7" xfId="6043" xr:uid="{00000000-0005-0000-0000-00003C010000}"/>
    <cellStyle name="Comma 5 2 2 7 2" xfId="13212" xr:uid="{00000000-0005-0000-0000-00003C010000}"/>
    <cellStyle name="Comma 5 2 2 8" xfId="7489" xr:uid="{00000000-0005-0000-0000-000024030000}"/>
    <cellStyle name="Comma 5 2 3" xfId="459" xr:uid="{00000000-0005-0000-0000-000039060000}"/>
    <cellStyle name="Comma 5 2 3 2" xfId="925" xr:uid="{00000000-0005-0000-0000-00003A060000}"/>
    <cellStyle name="Comma 5 2 3 2 2" xfId="2352" xr:uid="{00000000-0005-0000-0000-00003B060000}"/>
    <cellStyle name="Comma 5 2 3 2 2 2" xfId="5192" xr:uid="{00000000-0005-0000-0000-00003B060000}"/>
    <cellStyle name="Comma 5 2 3 2 2 2 2" xfId="12349" xr:uid="{00000000-0005-0000-0000-00002B030000}"/>
    <cellStyle name="Comma 5 2 3 2 2 3" xfId="9510" xr:uid="{00000000-0005-0000-0000-00002B030000}"/>
    <cellStyle name="Comma 5 2 3 2 3" xfId="3773" xr:uid="{00000000-0005-0000-0000-00003A060000}"/>
    <cellStyle name="Comma 5 2 3 2 3 2" xfId="10930" xr:uid="{00000000-0005-0000-0000-00002B030000}"/>
    <cellStyle name="Comma 5 2 3 2 4" xfId="6695" xr:uid="{00000000-0005-0000-0000-00002E030000}"/>
    <cellStyle name="Comma 5 2 3 2 4 2" xfId="13824" xr:uid="{00000000-0005-0000-0000-00002E030000}"/>
    <cellStyle name="Comma 5 2 3 2 5" xfId="8091" xr:uid="{00000000-0005-0000-0000-00002B030000}"/>
    <cellStyle name="Comma 5 2 3 3" xfId="1389" xr:uid="{00000000-0005-0000-0000-00003C060000}"/>
    <cellStyle name="Comma 5 2 3 3 2" xfId="2816" xr:uid="{00000000-0005-0000-0000-00003D060000}"/>
    <cellStyle name="Comma 5 2 3 3 2 2" xfId="5656" xr:uid="{00000000-0005-0000-0000-00003D060000}"/>
    <cellStyle name="Comma 5 2 3 3 2 2 2" xfId="12813" xr:uid="{00000000-0005-0000-0000-00002C030000}"/>
    <cellStyle name="Comma 5 2 3 3 2 3" xfId="9974" xr:uid="{00000000-0005-0000-0000-00002C030000}"/>
    <cellStyle name="Comma 5 2 3 3 3" xfId="4237" xr:uid="{00000000-0005-0000-0000-00003C060000}"/>
    <cellStyle name="Comma 5 2 3 3 3 2" xfId="11394" xr:uid="{00000000-0005-0000-0000-00002C030000}"/>
    <cellStyle name="Comma 5 2 3 3 4" xfId="7158" xr:uid="{00000000-0005-0000-0000-00002F030000}"/>
    <cellStyle name="Comma 5 2 3 3 4 2" xfId="14287" xr:uid="{00000000-0005-0000-0000-00002F030000}"/>
    <cellStyle name="Comma 5 2 3 3 5" xfId="8555" xr:uid="{00000000-0005-0000-0000-00002C030000}"/>
    <cellStyle name="Comma 5 2 3 4" xfId="1886" xr:uid="{00000000-0005-0000-0000-00003E060000}"/>
    <cellStyle name="Comma 5 2 3 4 2" xfId="4726" xr:uid="{00000000-0005-0000-0000-00003E060000}"/>
    <cellStyle name="Comma 5 2 3 4 2 2" xfId="11883" xr:uid="{00000000-0005-0000-0000-00002A030000}"/>
    <cellStyle name="Comma 5 2 3 4 3" xfId="9044" xr:uid="{00000000-0005-0000-0000-00002A030000}"/>
    <cellStyle name="Comma 5 2 3 5" xfId="3307" xr:uid="{00000000-0005-0000-0000-000039060000}"/>
    <cellStyle name="Comma 5 2 3 5 2" xfId="10464" xr:uid="{00000000-0005-0000-0000-00002A030000}"/>
    <cellStyle name="Comma 5 2 3 6" xfId="6179" xr:uid="{00000000-0005-0000-0000-00003E010000}"/>
    <cellStyle name="Comma 5 2 3 6 2" xfId="13348" xr:uid="{00000000-0005-0000-0000-00003E010000}"/>
    <cellStyle name="Comma 5 2 3 7" xfId="7625" xr:uid="{00000000-0005-0000-0000-00002A030000}"/>
    <cellStyle name="Comma 5 2 4" xfId="692" xr:uid="{00000000-0005-0000-0000-00003F060000}"/>
    <cellStyle name="Comma 5 2 4 2" xfId="2119" xr:uid="{00000000-0005-0000-0000-000040060000}"/>
    <cellStyle name="Comma 5 2 4 2 2" xfId="4959" xr:uid="{00000000-0005-0000-0000-000040060000}"/>
    <cellStyle name="Comma 5 2 4 2 2 2" xfId="12116" xr:uid="{00000000-0005-0000-0000-00002D030000}"/>
    <cellStyle name="Comma 5 2 4 2 3" xfId="9277" xr:uid="{00000000-0005-0000-0000-00002D030000}"/>
    <cellStyle name="Comma 5 2 4 3" xfId="3540" xr:uid="{00000000-0005-0000-0000-00003F060000}"/>
    <cellStyle name="Comma 5 2 4 3 2" xfId="10697" xr:uid="{00000000-0005-0000-0000-00002D030000}"/>
    <cellStyle name="Comma 5 2 4 4" xfId="6462" xr:uid="{00000000-0005-0000-0000-000030030000}"/>
    <cellStyle name="Comma 5 2 4 4 2" xfId="13591" xr:uid="{00000000-0005-0000-0000-000030030000}"/>
    <cellStyle name="Comma 5 2 4 5" xfId="7858" xr:uid="{00000000-0005-0000-0000-00002D030000}"/>
    <cellStyle name="Comma 5 2 5" xfId="1156" xr:uid="{00000000-0005-0000-0000-000041060000}"/>
    <cellStyle name="Comma 5 2 5 2" xfId="2583" xr:uid="{00000000-0005-0000-0000-000042060000}"/>
    <cellStyle name="Comma 5 2 5 2 2" xfId="5423" xr:uid="{00000000-0005-0000-0000-000042060000}"/>
    <cellStyle name="Comma 5 2 5 2 2 2" xfId="12580" xr:uid="{00000000-0005-0000-0000-00002E030000}"/>
    <cellStyle name="Comma 5 2 5 2 3" xfId="9741" xr:uid="{00000000-0005-0000-0000-00002E030000}"/>
    <cellStyle name="Comma 5 2 5 3" xfId="4004" xr:uid="{00000000-0005-0000-0000-000041060000}"/>
    <cellStyle name="Comma 5 2 5 3 2" xfId="11161" xr:uid="{00000000-0005-0000-0000-00002E030000}"/>
    <cellStyle name="Comma 5 2 5 4" xfId="6925" xr:uid="{00000000-0005-0000-0000-000031030000}"/>
    <cellStyle name="Comma 5 2 5 4 2" xfId="14054" xr:uid="{00000000-0005-0000-0000-000031030000}"/>
    <cellStyle name="Comma 5 2 5 5" xfId="8322" xr:uid="{00000000-0005-0000-0000-00002E030000}"/>
    <cellStyle name="Comma 5 2 6" xfId="1653" xr:uid="{00000000-0005-0000-0000-000043060000}"/>
    <cellStyle name="Comma 5 2 6 2" xfId="4493" xr:uid="{00000000-0005-0000-0000-000043060000}"/>
    <cellStyle name="Comma 5 2 6 2 2" xfId="11650" xr:uid="{00000000-0005-0000-0000-000023030000}"/>
    <cellStyle name="Comma 5 2 6 3" xfId="8811" xr:uid="{00000000-0005-0000-0000-000023030000}"/>
    <cellStyle name="Comma 5 2 7" xfId="3074" xr:uid="{00000000-0005-0000-0000-00002C060000}"/>
    <cellStyle name="Comma 5 2 7 2" xfId="10231" xr:uid="{00000000-0005-0000-0000-000023030000}"/>
    <cellStyle name="Comma 5 2 8" xfId="5946" xr:uid="{00000000-0005-0000-0000-00003B010000}"/>
    <cellStyle name="Comma 5 2 8 2" xfId="13115" xr:uid="{00000000-0005-0000-0000-00003B010000}"/>
    <cellStyle name="Comma 5 2 9" xfId="7391" xr:uid="{00000000-0005-0000-0000-000023030000}"/>
    <cellStyle name="Comma 5 3" xfId="276" xr:uid="{00000000-0005-0000-0000-000044060000}"/>
    <cellStyle name="Comma 5 3 2" xfId="555" xr:uid="{00000000-0005-0000-0000-000045060000}"/>
    <cellStyle name="Comma 5 3 2 2" xfId="1021" xr:uid="{00000000-0005-0000-0000-000046060000}"/>
    <cellStyle name="Comma 5 3 2 2 2" xfId="2448" xr:uid="{00000000-0005-0000-0000-000047060000}"/>
    <cellStyle name="Comma 5 3 2 2 2 2" xfId="5288" xr:uid="{00000000-0005-0000-0000-000047060000}"/>
    <cellStyle name="Comma 5 3 2 2 2 2 2" xfId="12445" xr:uid="{00000000-0005-0000-0000-000031030000}"/>
    <cellStyle name="Comma 5 3 2 2 2 3" xfId="9606" xr:uid="{00000000-0005-0000-0000-000031030000}"/>
    <cellStyle name="Comma 5 3 2 2 3" xfId="3869" xr:uid="{00000000-0005-0000-0000-000046060000}"/>
    <cellStyle name="Comma 5 3 2 2 3 2" xfId="11026" xr:uid="{00000000-0005-0000-0000-000031030000}"/>
    <cellStyle name="Comma 5 3 2 2 4" xfId="6790" xr:uid="{00000000-0005-0000-0000-000034030000}"/>
    <cellStyle name="Comma 5 3 2 2 4 2" xfId="13919" xr:uid="{00000000-0005-0000-0000-000034030000}"/>
    <cellStyle name="Comma 5 3 2 2 5" xfId="8187" xr:uid="{00000000-0005-0000-0000-000031030000}"/>
    <cellStyle name="Comma 5 3 2 3" xfId="1485" xr:uid="{00000000-0005-0000-0000-000048060000}"/>
    <cellStyle name="Comma 5 3 2 3 2" xfId="2912" xr:uid="{00000000-0005-0000-0000-000049060000}"/>
    <cellStyle name="Comma 5 3 2 3 2 2" xfId="5752" xr:uid="{00000000-0005-0000-0000-000049060000}"/>
    <cellStyle name="Comma 5 3 2 3 2 2 2" xfId="12909" xr:uid="{00000000-0005-0000-0000-000032030000}"/>
    <cellStyle name="Comma 5 3 2 3 2 3" xfId="10070" xr:uid="{00000000-0005-0000-0000-000032030000}"/>
    <cellStyle name="Comma 5 3 2 3 3" xfId="4333" xr:uid="{00000000-0005-0000-0000-000048060000}"/>
    <cellStyle name="Comma 5 3 2 3 3 2" xfId="11490" xr:uid="{00000000-0005-0000-0000-000032030000}"/>
    <cellStyle name="Comma 5 3 2 3 4" xfId="7254" xr:uid="{00000000-0005-0000-0000-000035030000}"/>
    <cellStyle name="Comma 5 3 2 3 4 2" xfId="14383" xr:uid="{00000000-0005-0000-0000-000035030000}"/>
    <cellStyle name="Comma 5 3 2 3 5" xfId="8651" xr:uid="{00000000-0005-0000-0000-000032030000}"/>
    <cellStyle name="Comma 5 3 2 4" xfId="1982" xr:uid="{00000000-0005-0000-0000-00004A060000}"/>
    <cellStyle name="Comma 5 3 2 4 2" xfId="4822" xr:uid="{00000000-0005-0000-0000-00004A060000}"/>
    <cellStyle name="Comma 5 3 2 4 2 2" xfId="11979" xr:uid="{00000000-0005-0000-0000-000030030000}"/>
    <cellStyle name="Comma 5 3 2 4 3" xfId="9140" xr:uid="{00000000-0005-0000-0000-000030030000}"/>
    <cellStyle name="Comma 5 3 2 5" xfId="3403" xr:uid="{00000000-0005-0000-0000-000045060000}"/>
    <cellStyle name="Comma 5 3 2 5 2" xfId="10560" xr:uid="{00000000-0005-0000-0000-000030030000}"/>
    <cellStyle name="Comma 5 3 2 6" xfId="6275" xr:uid="{00000000-0005-0000-0000-000040010000}"/>
    <cellStyle name="Comma 5 3 2 6 2" xfId="13444" xr:uid="{00000000-0005-0000-0000-000040010000}"/>
    <cellStyle name="Comma 5 3 2 7" xfId="7721" xr:uid="{00000000-0005-0000-0000-000030030000}"/>
    <cellStyle name="Comma 5 3 3" xfId="788" xr:uid="{00000000-0005-0000-0000-00004B060000}"/>
    <cellStyle name="Comma 5 3 3 2" xfId="2215" xr:uid="{00000000-0005-0000-0000-00004C060000}"/>
    <cellStyle name="Comma 5 3 3 2 2" xfId="5055" xr:uid="{00000000-0005-0000-0000-00004C060000}"/>
    <cellStyle name="Comma 5 3 3 2 2 2" xfId="12212" xr:uid="{00000000-0005-0000-0000-000033030000}"/>
    <cellStyle name="Comma 5 3 3 2 3" xfId="9373" xr:uid="{00000000-0005-0000-0000-000033030000}"/>
    <cellStyle name="Comma 5 3 3 3" xfId="3636" xr:uid="{00000000-0005-0000-0000-00004B060000}"/>
    <cellStyle name="Comma 5 3 3 3 2" xfId="10793" xr:uid="{00000000-0005-0000-0000-000033030000}"/>
    <cellStyle name="Comma 5 3 3 4" xfId="6558" xr:uid="{00000000-0005-0000-0000-000036030000}"/>
    <cellStyle name="Comma 5 3 3 4 2" xfId="13687" xr:uid="{00000000-0005-0000-0000-000036030000}"/>
    <cellStyle name="Comma 5 3 3 5" xfId="7954" xr:uid="{00000000-0005-0000-0000-000033030000}"/>
    <cellStyle name="Comma 5 3 4" xfId="1252" xr:uid="{00000000-0005-0000-0000-00004D060000}"/>
    <cellStyle name="Comma 5 3 4 2" xfId="2679" xr:uid="{00000000-0005-0000-0000-00004E060000}"/>
    <cellStyle name="Comma 5 3 4 2 2" xfId="5519" xr:uid="{00000000-0005-0000-0000-00004E060000}"/>
    <cellStyle name="Comma 5 3 4 2 2 2" xfId="12676" xr:uid="{00000000-0005-0000-0000-000034030000}"/>
    <cellStyle name="Comma 5 3 4 2 3" xfId="9837" xr:uid="{00000000-0005-0000-0000-000034030000}"/>
    <cellStyle name="Comma 5 3 4 3" xfId="4100" xr:uid="{00000000-0005-0000-0000-00004D060000}"/>
    <cellStyle name="Comma 5 3 4 3 2" xfId="11257" xr:uid="{00000000-0005-0000-0000-000034030000}"/>
    <cellStyle name="Comma 5 3 4 4" xfId="7021" xr:uid="{00000000-0005-0000-0000-000037030000}"/>
    <cellStyle name="Comma 5 3 4 4 2" xfId="14150" xr:uid="{00000000-0005-0000-0000-000037030000}"/>
    <cellStyle name="Comma 5 3 4 5" xfId="8418" xr:uid="{00000000-0005-0000-0000-000034030000}"/>
    <cellStyle name="Comma 5 3 5" xfId="1749" xr:uid="{00000000-0005-0000-0000-00004F060000}"/>
    <cellStyle name="Comma 5 3 5 2" xfId="4589" xr:uid="{00000000-0005-0000-0000-00004F060000}"/>
    <cellStyle name="Comma 5 3 5 2 2" xfId="11746" xr:uid="{00000000-0005-0000-0000-00002F030000}"/>
    <cellStyle name="Comma 5 3 5 3" xfId="8907" xr:uid="{00000000-0005-0000-0000-00002F030000}"/>
    <cellStyle name="Comma 5 3 6" xfId="3170" xr:uid="{00000000-0005-0000-0000-000044060000}"/>
    <cellStyle name="Comma 5 3 6 2" xfId="10327" xr:uid="{00000000-0005-0000-0000-00002F030000}"/>
    <cellStyle name="Comma 5 3 7" xfId="6042" xr:uid="{00000000-0005-0000-0000-00003F010000}"/>
    <cellStyle name="Comma 5 3 7 2" xfId="13211" xr:uid="{00000000-0005-0000-0000-00003F010000}"/>
    <cellStyle name="Comma 5 3 8" xfId="7488" xr:uid="{00000000-0005-0000-0000-00002F030000}"/>
    <cellStyle name="Comma 5 4" xfId="227" xr:uid="{00000000-0005-0000-0000-000050060000}"/>
    <cellStyle name="Comma 5 5" xfId="424" xr:uid="{00000000-0005-0000-0000-000051060000}"/>
    <cellStyle name="Comma 5 5 2" xfId="890" xr:uid="{00000000-0005-0000-0000-000052060000}"/>
    <cellStyle name="Comma 5 5 2 2" xfId="2317" xr:uid="{00000000-0005-0000-0000-000053060000}"/>
    <cellStyle name="Comma 5 5 2 2 2" xfId="5157" xr:uid="{00000000-0005-0000-0000-000053060000}"/>
    <cellStyle name="Comma 5 5 2 2 2 2" xfId="12314" xr:uid="{00000000-0005-0000-0000-000037030000}"/>
    <cellStyle name="Comma 5 5 2 2 3" xfId="9475" xr:uid="{00000000-0005-0000-0000-000037030000}"/>
    <cellStyle name="Comma 5 5 2 3" xfId="3738" xr:uid="{00000000-0005-0000-0000-000052060000}"/>
    <cellStyle name="Comma 5 5 2 3 2" xfId="10895" xr:uid="{00000000-0005-0000-0000-000037030000}"/>
    <cellStyle name="Comma 5 5 2 4" xfId="6660" xr:uid="{00000000-0005-0000-0000-00003A030000}"/>
    <cellStyle name="Comma 5 5 2 4 2" xfId="13789" xr:uid="{00000000-0005-0000-0000-00003A030000}"/>
    <cellStyle name="Comma 5 5 2 5" xfId="8056" xr:uid="{00000000-0005-0000-0000-000037030000}"/>
    <cellStyle name="Comma 5 5 3" xfId="1354" xr:uid="{00000000-0005-0000-0000-000054060000}"/>
    <cellStyle name="Comma 5 5 3 2" xfId="2781" xr:uid="{00000000-0005-0000-0000-000055060000}"/>
    <cellStyle name="Comma 5 5 3 2 2" xfId="5621" xr:uid="{00000000-0005-0000-0000-000055060000}"/>
    <cellStyle name="Comma 5 5 3 2 2 2" xfId="12778" xr:uid="{00000000-0005-0000-0000-000038030000}"/>
    <cellStyle name="Comma 5 5 3 2 3" xfId="9939" xr:uid="{00000000-0005-0000-0000-000038030000}"/>
    <cellStyle name="Comma 5 5 3 3" xfId="4202" xr:uid="{00000000-0005-0000-0000-000054060000}"/>
    <cellStyle name="Comma 5 5 3 3 2" xfId="11359" xr:uid="{00000000-0005-0000-0000-000038030000}"/>
    <cellStyle name="Comma 5 5 3 4" xfId="7123" xr:uid="{00000000-0005-0000-0000-00003B030000}"/>
    <cellStyle name="Comma 5 5 3 4 2" xfId="14252" xr:uid="{00000000-0005-0000-0000-00003B030000}"/>
    <cellStyle name="Comma 5 5 3 5" xfId="8520" xr:uid="{00000000-0005-0000-0000-000038030000}"/>
    <cellStyle name="Comma 5 5 4" xfId="1851" xr:uid="{00000000-0005-0000-0000-000056060000}"/>
    <cellStyle name="Comma 5 5 4 2" xfId="4691" xr:uid="{00000000-0005-0000-0000-000056060000}"/>
    <cellStyle name="Comma 5 5 4 2 2" xfId="11848" xr:uid="{00000000-0005-0000-0000-000036030000}"/>
    <cellStyle name="Comma 5 5 4 3" xfId="9009" xr:uid="{00000000-0005-0000-0000-000036030000}"/>
    <cellStyle name="Comma 5 5 5" xfId="3272" xr:uid="{00000000-0005-0000-0000-000051060000}"/>
    <cellStyle name="Comma 5 5 5 2" xfId="10429" xr:uid="{00000000-0005-0000-0000-000036030000}"/>
    <cellStyle name="Comma 5 5 6" xfId="6144" xr:uid="{00000000-0005-0000-0000-000042010000}"/>
    <cellStyle name="Comma 5 5 6 2" xfId="13313" xr:uid="{00000000-0005-0000-0000-000042010000}"/>
    <cellStyle name="Comma 5 5 7" xfId="7590" xr:uid="{00000000-0005-0000-0000-000036030000}"/>
    <cellStyle name="Comma 5 6" xfId="657" xr:uid="{00000000-0005-0000-0000-000057060000}"/>
    <cellStyle name="Comma 5 6 2" xfId="2084" xr:uid="{00000000-0005-0000-0000-000058060000}"/>
    <cellStyle name="Comma 5 6 2 2" xfId="4924" xr:uid="{00000000-0005-0000-0000-000058060000}"/>
    <cellStyle name="Comma 5 6 2 2 2" xfId="12081" xr:uid="{00000000-0005-0000-0000-000039030000}"/>
    <cellStyle name="Comma 5 6 2 3" xfId="9242" xr:uid="{00000000-0005-0000-0000-000039030000}"/>
    <cellStyle name="Comma 5 6 3" xfId="3505" xr:uid="{00000000-0005-0000-0000-000057060000}"/>
    <cellStyle name="Comma 5 6 3 2" xfId="10662" xr:uid="{00000000-0005-0000-0000-000039030000}"/>
    <cellStyle name="Comma 5 6 4" xfId="6427" xr:uid="{00000000-0005-0000-0000-00003C030000}"/>
    <cellStyle name="Comma 5 6 4 2" xfId="13556" xr:uid="{00000000-0005-0000-0000-00003C030000}"/>
    <cellStyle name="Comma 5 6 5" xfId="7823" xr:uid="{00000000-0005-0000-0000-000039030000}"/>
    <cellStyle name="Comma 5 7" xfId="1121" xr:uid="{00000000-0005-0000-0000-000059060000}"/>
    <cellStyle name="Comma 5 7 2" xfId="2548" xr:uid="{00000000-0005-0000-0000-00005A060000}"/>
    <cellStyle name="Comma 5 7 2 2" xfId="5388" xr:uid="{00000000-0005-0000-0000-00005A060000}"/>
    <cellStyle name="Comma 5 7 2 2 2" xfId="12545" xr:uid="{00000000-0005-0000-0000-00003A030000}"/>
    <cellStyle name="Comma 5 7 2 3" xfId="9706" xr:uid="{00000000-0005-0000-0000-00003A030000}"/>
    <cellStyle name="Comma 5 7 3" xfId="3969" xr:uid="{00000000-0005-0000-0000-000059060000}"/>
    <cellStyle name="Comma 5 7 3 2" xfId="11126" xr:uid="{00000000-0005-0000-0000-00003A030000}"/>
    <cellStyle name="Comma 5 7 4" xfId="6890" xr:uid="{00000000-0005-0000-0000-00003D030000}"/>
    <cellStyle name="Comma 5 7 4 2" xfId="14019" xr:uid="{00000000-0005-0000-0000-00003D030000}"/>
    <cellStyle name="Comma 5 7 5" xfId="8287" xr:uid="{00000000-0005-0000-0000-00003A030000}"/>
    <cellStyle name="Comma 5 8" xfId="1617" xr:uid="{00000000-0005-0000-0000-00005B060000}"/>
    <cellStyle name="Comma 5 8 2" xfId="4457" xr:uid="{00000000-0005-0000-0000-00005B060000}"/>
    <cellStyle name="Comma 5 8 2 2" xfId="11614" xr:uid="{00000000-0005-0000-0000-000022030000}"/>
    <cellStyle name="Comma 5 8 3" xfId="8775" xr:uid="{00000000-0005-0000-0000-000022030000}"/>
    <cellStyle name="Comma 5 9" xfId="3039" xr:uid="{00000000-0005-0000-0000-00002B060000}"/>
    <cellStyle name="Comma 5 9 2" xfId="10196" xr:uid="{00000000-0005-0000-0000-000022030000}"/>
    <cellStyle name="Comma 6" xfId="95" xr:uid="{00000000-0005-0000-0000-00005C060000}"/>
    <cellStyle name="Comma 7" xfId="79" xr:uid="{00000000-0005-0000-0000-00005D060000}"/>
    <cellStyle name="Comma 7 10" xfId="7357" xr:uid="{00000000-0005-0000-0000-00003C030000}"/>
    <cellStyle name="Comma 7 2" xfId="124" xr:uid="{00000000-0005-0000-0000-00005E060000}"/>
    <cellStyle name="Comma 7 2 2" xfId="279" xr:uid="{00000000-0005-0000-0000-00005F060000}"/>
    <cellStyle name="Comma 7 2 2 2" xfId="558" xr:uid="{00000000-0005-0000-0000-000060060000}"/>
    <cellStyle name="Comma 7 2 2 2 2" xfId="1024" xr:uid="{00000000-0005-0000-0000-000061060000}"/>
    <cellStyle name="Comma 7 2 2 2 2 2" xfId="2451" xr:uid="{00000000-0005-0000-0000-000062060000}"/>
    <cellStyle name="Comma 7 2 2 2 2 2 2" xfId="5291" xr:uid="{00000000-0005-0000-0000-000062060000}"/>
    <cellStyle name="Comma 7 2 2 2 2 2 2 2" xfId="12448" xr:uid="{00000000-0005-0000-0000-000040030000}"/>
    <cellStyle name="Comma 7 2 2 2 2 2 3" xfId="9609" xr:uid="{00000000-0005-0000-0000-000040030000}"/>
    <cellStyle name="Comma 7 2 2 2 2 3" xfId="3872" xr:uid="{00000000-0005-0000-0000-000061060000}"/>
    <cellStyle name="Comma 7 2 2 2 2 3 2" xfId="11029" xr:uid="{00000000-0005-0000-0000-000040030000}"/>
    <cellStyle name="Comma 7 2 2 2 2 4" xfId="6793" xr:uid="{00000000-0005-0000-0000-000043030000}"/>
    <cellStyle name="Comma 7 2 2 2 2 4 2" xfId="13922" xr:uid="{00000000-0005-0000-0000-000043030000}"/>
    <cellStyle name="Comma 7 2 2 2 2 5" xfId="8190" xr:uid="{00000000-0005-0000-0000-000040030000}"/>
    <cellStyle name="Comma 7 2 2 2 3" xfId="1488" xr:uid="{00000000-0005-0000-0000-000063060000}"/>
    <cellStyle name="Comma 7 2 2 2 3 2" xfId="2915" xr:uid="{00000000-0005-0000-0000-000064060000}"/>
    <cellStyle name="Comma 7 2 2 2 3 2 2" xfId="5755" xr:uid="{00000000-0005-0000-0000-000064060000}"/>
    <cellStyle name="Comma 7 2 2 2 3 2 2 2" xfId="12912" xr:uid="{00000000-0005-0000-0000-000041030000}"/>
    <cellStyle name="Comma 7 2 2 2 3 2 3" xfId="10073" xr:uid="{00000000-0005-0000-0000-000041030000}"/>
    <cellStyle name="Comma 7 2 2 2 3 3" xfId="4336" xr:uid="{00000000-0005-0000-0000-000063060000}"/>
    <cellStyle name="Comma 7 2 2 2 3 3 2" xfId="11493" xr:uid="{00000000-0005-0000-0000-000041030000}"/>
    <cellStyle name="Comma 7 2 2 2 3 4" xfId="7257" xr:uid="{00000000-0005-0000-0000-000044030000}"/>
    <cellStyle name="Comma 7 2 2 2 3 4 2" xfId="14386" xr:uid="{00000000-0005-0000-0000-000044030000}"/>
    <cellStyle name="Comma 7 2 2 2 3 5" xfId="8654" xr:uid="{00000000-0005-0000-0000-000041030000}"/>
    <cellStyle name="Comma 7 2 2 2 4" xfId="1985" xr:uid="{00000000-0005-0000-0000-000065060000}"/>
    <cellStyle name="Comma 7 2 2 2 4 2" xfId="4825" xr:uid="{00000000-0005-0000-0000-000065060000}"/>
    <cellStyle name="Comma 7 2 2 2 4 2 2" xfId="11982" xr:uid="{00000000-0005-0000-0000-00003F030000}"/>
    <cellStyle name="Comma 7 2 2 2 4 3" xfId="9143" xr:uid="{00000000-0005-0000-0000-00003F030000}"/>
    <cellStyle name="Comma 7 2 2 2 5" xfId="3406" xr:uid="{00000000-0005-0000-0000-000060060000}"/>
    <cellStyle name="Comma 7 2 2 2 5 2" xfId="10563" xr:uid="{00000000-0005-0000-0000-00003F030000}"/>
    <cellStyle name="Comma 7 2 2 2 6" xfId="6278" xr:uid="{00000000-0005-0000-0000-000047010000}"/>
    <cellStyle name="Comma 7 2 2 2 6 2" xfId="13447" xr:uid="{00000000-0005-0000-0000-000047010000}"/>
    <cellStyle name="Comma 7 2 2 2 7" xfId="7724" xr:uid="{00000000-0005-0000-0000-00003F030000}"/>
    <cellStyle name="Comma 7 2 2 3" xfId="791" xr:uid="{00000000-0005-0000-0000-000066060000}"/>
    <cellStyle name="Comma 7 2 2 3 2" xfId="2218" xr:uid="{00000000-0005-0000-0000-000067060000}"/>
    <cellStyle name="Comma 7 2 2 3 2 2" xfId="5058" xr:uid="{00000000-0005-0000-0000-000067060000}"/>
    <cellStyle name="Comma 7 2 2 3 2 2 2" xfId="12215" xr:uid="{00000000-0005-0000-0000-000042030000}"/>
    <cellStyle name="Comma 7 2 2 3 2 3" xfId="9376" xr:uid="{00000000-0005-0000-0000-000042030000}"/>
    <cellStyle name="Comma 7 2 2 3 3" xfId="3639" xr:uid="{00000000-0005-0000-0000-000066060000}"/>
    <cellStyle name="Comma 7 2 2 3 3 2" xfId="10796" xr:uid="{00000000-0005-0000-0000-000042030000}"/>
    <cellStyle name="Comma 7 2 2 3 4" xfId="6561" xr:uid="{00000000-0005-0000-0000-000045030000}"/>
    <cellStyle name="Comma 7 2 2 3 4 2" xfId="13690" xr:uid="{00000000-0005-0000-0000-000045030000}"/>
    <cellStyle name="Comma 7 2 2 3 5" xfId="7957" xr:uid="{00000000-0005-0000-0000-000042030000}"/>
    <cellStyle name="Comma 7 2 2 4" xfId="1255" xr:uid="{00000000-0005-0000-0000-000068060000}"/>
    <cellStyle name="Comma 7 2 2 4 2" xfId="2682" xr:uid="{00000000-0005-0000-0000-000069060000}"/>
    <cellStyle name="Comma 7 2 2 4 2 2" xfId="5522" xr:uid="{00000000-0005-0000-0000-000069060000}"/>
    <cellStyle name="Comma 7 2 2 4 2 2 2" xfId="12679" xr:uid="{00000000-0005-0000-0000-000043030000}"/>
    <cellStyle name="Comma 7 2 2 4 2 3" xfId="9840" xr:uid="{00000000-0005-0000-0000-000043030000}"/>
    <cellStyle name="Comma 7 2 2 4 3" xfId="4103" xr:uid="{00000000-0005-0000-0000-000068060000}"/>
    <cellStyle name="Comma 7 2 2 4 3 2" xfId="11260" xr:uid="{00000000-0005-0000-0000-000043030000}"/>
    <cellStyle name="Comma 7 2 2 4 4" xfId="7024" xr:uid="{00000000-0005-0000-0000-000046030000}"/>
    <cellStyle name="Comma 7 2 2 4 4 2" xfId="14153" xr:uid="{00000000-0005-0000-0000-000046030000}"/>
    <cellStyle name="Comma 7 2 2 4 5" xfId="8421" xr:uid="{00000000-0005-0000-0000-000043030000}"/>
    <cellStyle name="Comma 7 2 2 5" xfId="1752" xr:uid="{00000000-0005-0000-0000-00006A060000}"/>
    <cellStyle name="Comma 7 2 2 5 2" xfId="4592" xr:uid="{00000000-0005-0000-0000-00006A060000}"/>
    <cellStyle name="Comma 7 2 2 5 2 2" xfId="11749" xr:uid="{00000000-0005-0000-0000-00003E030000}"/>
    <cellStyle name="Comma 7 2 2 5 3" xfId="8910" xr:uid="{00000000-0005-0000-0000-00003E030000}"/>
    <cellStyle name="Comma 7 2 2 6" xfId="3173" xr:uid="{00000000-0005-0000-0000-00005F060000}"/>
    <cellStyle name="Comma 7 2 2 6 2" xfId="10330" xr:uid="{00000000-0005-0000-0000-00003E030000}"/>
    <cellStyle name="Comma 7 2 2 7" xfId="6045" xr:uid="{00000000-0005-0000-0000-000046010000}"/>
    <cellStyle name="Comma 7 2 2 7 2" xfId="13214" xr:uid="{00000000-0005-0000-0000-000046010000}"/>
    <cellStyle name="Comma 7 2 2 8" xfId="7491" xr:uid="{00000000-0005-0000-0000-00003E030000}"/>
    <cellStyle name="Comma 7 2 3" xfId="460" xr:uid="{00000000-0005-0000-0000-00006B060000}"/>
    <cellStyle name="Comma 7 2 3 2" xfId="926" xr:uid="{00000000-0005-0000-0000-00006C060000}"/>
    <cellStyle name="Comma 7 2 3 2 2" xfId="2353" xr:uid="{00000000-0005-0000-0000-00006D060000}"/>
    <cellStyle name="Comma 7 2 3 2 2 2" xfId="5193" xr:uid="{00000000-0005-0000-0000-00006D060000}"/>
    <cellStyle name="Comma 7 2 3 2 2 2 2" xfId="12350" xr:uid="{00000000-0005-0000-0000-000045030000}"/>
    <cellStyle name="Comma 7 2 3 2 2 3" xfId="9511" xr:uid="{00000000-0005-0000-0000-000045030000}"/>
    <cellStyle name="Comma 7 2 3 2 3" xfId="3774" xr:uid="{00000000-0005-0000-0000-00006C060000}"/>
    <cellStyle name="Comma 7 2 3 2 3 2" xfId="10931" xr:uid="{00000000-0005-0000-0000-000045030000}"/>
    <cellStyle name="Comma 7 2 3 2 4" xfId="6696" xr:uid="{00000000-0005-0000-0000-000048030000}"/>
    <cellStyle name="Comma 7 2 3 2 4 2" xfId="13825" xr:uid="{00000000-0005-0000-0000-000048030000}"/>
    <cellStyle name="Comma 7 2 3 2 5" xfId="8092" xr:uid="{00000000-0005-0000-0000-000045030000}"/>
    <cellStyle name="Comma 7 2 3 3" xfId="1390" xr:uid="{00000000-0005-0000-0000-00006E060000}"/>
    <cellStyle name="Comma 7 2 3 3 2" xfId="2817" xr:uid="{00000000-0005-0000-0000-00006F060000}"/>
    <cellStyle name="Comma 7 2 3 3 2 2" xfId="5657" xr:uid="{00000000-0005-0000-0000-00006F060000}"/>
    <cellStyle name="Comma 7 2 3 3 2 2 2" xfId="12814" xr:uid="{00000000-0005-0000-0000-000046030000}"/>
    <cellStyle name="Comma 7 2 3 3 2 3" xfId="9975" xr:uid="{00000000-0005-0000-0000-000046030000}"/>
    <cellStyle name="Comma 7 2 3 3 3" xfId="4238" xr:uid="{00000000-0005-0000-0000-00006E060000}"/>
    <cellStyle name="Comma 7 2 3 3 3 2" xfId="11395" xr:uid="{00000000-0005-0000-0000-000046030000}"/>
    <cellStyle name="Comma 7 2 3 3 4" xfId="7159" xr:uid="{00000000-0005-0000-0000-000049030000}"/>
    <cellStyle name="Comma 7 2 3 3 4 2" xfId="14288" xr:uid="{00000000-0005-0000-0000-000049030000}"/>
    <cellStyle name="Comma 7 2 3 3 5" xfId="8556" xr:uid="{00000000-0005-0000-0000-000046030000}"/>
    <cellStyle name="Comma 7 2 3 4" xfId="1887" xr:uid="{00000000-0005-0000-0000-000070060000}"/>
    <cellStyle name="Comma 7 2 3 4 2" xfId="4727" xr:uid="{00000000-0005-0000-0000-000070060000}"/>
    <cellStyle name="Comma 7 2 3 4 2 2" xfId="11884" xr:uid="{00000000-0005-0000-0000-000044030000}"/>
    <cellStyle name="Comma 7 2 3 4 3" xfId="9045" xr:uid="{00000000-0005-0000-0000-000044030000}"/>
    <cellStyle name="Comma 7 2 3 5" xfId="3308" xr:uid="{00000000-0005-0000-0000-00006B060000}"/>
    <cellStyle name="Comma 7 2 3 5 2" xfId="10465" xr:uid="{00000000-0005-0000-0000-000044030000}"/>
    <cellStyle name="Comma 7 2 3 6" xfId="6180" xr:uid="{00000000-0005-0000-0000-000048010000}"/>
    <cellStyle name="Comma 7 2 3 6 2" xfId="13349" xr:uid="{00000000-0005-0000-0000-000048010000}"/>
    <cellStyle name="Comma 7 2 3 7" xfId="7626" xr:uid="{00000000-0005-0000-0000-000044030000}"/>
    <cellStyle name="Comma 7 2 4" xfId="693" xr:uid="{00000000-0005-0000-0000-000071060000}"/>
    <cellStyle name="Comma 7 2 4 2" xfId="2120" xr:uid="{00000000-0005-0000-0000-000072060000}"/>
    <cellStyle name="Comma 7 2 4 2 2" xfId="4960" xr:uid="{00000000-0005-0000-0000-000072060000}"/>
    <cellStyle name="Comma 7 2 4 2 2 2" xfId="12117" xr:uid="{00000000-0005-0000-0000-000047030000}"/>
    <cellStyle name="Comma 7 2 4 2 3" xfId="9278" xr:uid="{00000000-0005-0000-0000-000047030000}"/>
    <cellStyle name="Comma 7 2 4 3" xfId="3541" xr:uid="{00000000-0005-0000-0000-000071060000}"/>
    <cellStyle name="Comma 7 2 4 3 2" xfId="10698" xr:uid="{00000000-0005-0000-0000-000047030000}"/>
    <cellStyle name="Comma 7 2 4 4" xfId="6463" xr:uid="{00000000-0005-0000-0000-00004A030000}"/>
    <cellStyle name="Comma 7 2 4 4 2" xfId="13592" xr:uid="{00000000-0005-0000-0000-00004A030000}"/>
    <cellStyle name="Comma 7 2 4 5" xfId="7859" xr:uid="{00000000-0005-0000-0000-000047030000}"/>
    <cellStyle name="Comma 7 2 5" xfId="1157" xr:uid="{00000000-0005-0000-0000-000073060000}"/>
    <cellStyle name="Comma 7 2 5 2" xfId="2584" xr:uid="{00000000-0005-0000-0000-000074060000}"/>
    <cellStyle name="Comma 7 2 5 2 2" xfId="5424" xr:uid="{00000000-0005-0000-0000-000074060000}"/>
    <cellStyle name="Comma 7 2 5 2 2 2" xfId="12581" xr:uid="{00000000-0005-0000-0000-000048030000}"/>
    <cellStyle name="Comma 7 2 5 2 3" xfId="9742" xr:uid="{00000000-0005-0000-0000-000048030000}"/>
    <cellStyle name="Comma 7 2 5 3" xfId="4005" xr:uid="{00000000-0005-0000-0000-000073060000}"/>
    <cellStyle name="Comma 7 2 5 3 2" xfId="11162" xr:uid="{00000000-0005-0000-0000-000048030000}"/>
    <cellStyle name="Comma 7 2 5 4" xfId="6926" xr:uid="{00000000-0005-0000-0000-00004B030000}"/>
    <cellStyle name="Comma 7 2 5 4 2" xfId="14055" xr:uid="{00000000-0005-0000-0000-00004B030000}"/>
    <cellStyle name="Comma 7 2 5 5" xfId="8323" xr:uid="{00000000-0005-0000-0000-000048030000}"/>
    <cellStyle name="Comma 7 2 6" xfId="1654" xr:uid="{00000000-0005-0000-0000-000075060000}"/>
    <cellStyle name="Comma 7 2 6 2" xfId="4494" xr:uid="{00000000-0005-0000-0000-000075060000}"/>
    <cellStyle name="Comma 7 2 6 2 2" xfId="11651" xr:uid="{00000000-0005-0000-0000-00003D030000}"/>
    <cellStyle name="Comma 7 2 6 3" xfId="8812" xr:uid="{00000000-0005-0000-0000-00003D030000}"/>
    <cellStyle name="Comma 7 2 7" xfId="3075" xr:uid="{00000000-0005-0000-0000-00005E060000}"/>
    <cellStyle name="Comma 7 2 7 2" xfId="10232" xr:uid="{00000000-0005-0000-0000-00003D030000}"/>
    <cellStyle name="Comma 7 2 8" xfId="5947" xr:uid="{00000000-0005-0000-0000-000045010000}"/>
    <cellStyle name="Comma 7 2 8 2" xfId="13116" xr:uid="{00000000-0005-0000-0000-000045010000}"/>
    <cellStyle name="Comma 7 2 9" xfId="7392" xr:uid="{00000000-0005-0000-0000-00003D030000}"/>
    <cellStyle name="Comma 7 3" xfId="278" xr:uid="{00000000-0005-0000-0000-000076060000}"/>
    <cellStyle name="Comma 7 3 2" xfId="557" xr:uid="{00000000-0005-0000-0000-000077060000}"/>
    <cellStyle name="Comma 7 3 2 2" xfId="1023" xr:uid="{00000000-0005-0000-0000-000078060000}"/>
    <cellStyle name="Comma 7 3 2 2 2" xfId="2450" xr:uid="{00000000-0005-0000-0000-000079060000}"/>
    <cellStyle name="Comma 7 3 2 2 2 2" xfId="5290" xr:uid="{00000000-0005-0000-0000-000079060000}"/>
    <cellStyle name="Comma 7 3 2 2 2 2 2" xfId="12447" xr:uid="{00000000-0005-0000-0000-00004B030000}"/>
    <cellStyle name="Comma 7 3 2 2 2 3" xfId="9608" xr:uid="{00000000-0005-0000-0000-00004B030000}"/>
    <cellStyle name="Comma 7 3 2 2 3" xfId="3871" xr:uid="{00000000-0005-0000-0000-000078060000}"/>
    <cellStyle name="Comma 7 3 2 2 3 2" xfId="11028" xr:uid="{00000000-0005-0000-0000-00004B030000}"/>
    <cellStyle name="Comma 7 3 2 2 4" xfId="6792" xr:uid="{00000000-0005-0000-0000-00004E030000}"/>
    <cellStyle name="Comma 7 3 2 2 4 2" xfId="13921" xr:uid="{00000000-0005-0000-0000-00004E030000}"/>
    <cellStyle name="Comma 7 3 2 2 5" xfId="8189" xr:uid="{00000000-0005-0000-0000-00004B030000}"/>
    <cellStyle name="Comma 7 3 2 3" xfId="1487" xr:uid="{00000000-0005-0000-0000-00007A060000}"/>
    <cellStyle name="Comma 7 3 2 3 2" xfId="2914" xr:uid="{00000000-0005-0000-0000-00007B060000}"/>
    <cellStyle name="Comma 7 3 2 3 2 2" xfId="5754" xr:uid="{00000000-0005-0000-0000-00007B060000}"/>
    <cellStyle name="Comma 7 3 2 3 2 2 2" xfId="12911" xr:uid="{00000000-0005-0000-0000-00004C030000}"/>
    <cellStyle name="Comma 7 3 2 3 2 3" xfId="10072" xr:uid="{00000000-0005-0000-0000-00004C030000}"/>
    <cellStyle name="Comma 7 3 2 3 3" xfId="4335" xr:uid="{00000000-0005-0000-0000-00007A060000}"/>
    <cellStyle name="Comma 7 3 2 3 3 2" xfId="11492" xr:uid="{00000000-0005-0000-0000-00004C030000}"/>
    <cellStyle name="Comma 7 3 2 3 4" xfId="7256" xr:uid="{00000000-0005-0000-0000-00004F030000}"/>
    <cellStyle name="Comma 7 3 2 3 4 2" xfId="14385" xr:uid="{00000000-0005-0000-0000-00004F030000}"/>
    <cellStyle name="Comma 7 3 2 3 5" xfId="8653" xr:uid="{00000000-0005-0000-0000-00004C030000}"/>
    <cellStyle name="Comma 7 3 2 4" xfId="1984" xr:uid="{00000000-0005-0000-0000-00007C060000}"/>
    <cellStyle name="Comma 7 3 2 4 2" xfId="4824" xr:uid="{00000000-0005-0000-0000-00007C060000}"/>
    <cellStyle name="Comma 7 3 2 4 2 2" xfId="11981" xr:uid="{00000000-0005-0000-0000-00004A030000}"/>
    <cellStyle name="Comma 7 3 2 4 3" xfId="9142" xr:uid="{00000000-0005-0000-0000-00004A030000}"/>
    <cellStyle name="Comma 7 3 2 5" xfId="3405" xr:uid="{00000000-0005-0000-0000-000077060000}"/>
    <cellStyle name="Comma 7 3 2 5 2" xfId="10562" xr:uid="{00000000-0005-0000-0000-00004A030000}"/>
    <cellStyle name="Comma 7 3 2 6" xfId="6277" xr:uid="{00000000-0005-0000-0000-00004A010000}"/>
    <cellStyle name="Comma 7 3 2 6 2" xfId="13446" xr:uid="{00000000-0005-0000-0000-00004A010000}"/>
    <cellStyle name="Comma 7 3 2 7" xfId="7723" xr:uid="{00000000-0005-0000-0000-00004A030000}"/>
    <cellStyle name="Comma 7 3 3" xfId="790" xr:uid="{00000000-0005-0000-0000-00007D060000}"/>
    <cellStyle name="Comma 7 3 3 2" xfId="2217" xr:uid="{00000000-0005-0000-0000-00007E060000}"/>
    <cellStyle name="Comma 7 3 3 2 2" xfId="5057" xr:uid="{00000000-0005-0000-0000-00007E060000}"/>
    <cellStyle name="Comma 7 3 3 2 2 2" xfId="12214" xr:uid="{00000000-0005-0000-0000-00004D030000}"/>
    <cellStyle name="Comma 7 3 3 2 3" xfId="9375" xr:uid="{00000000-0005-0000-0000-00004D030000}"/>
    <cellStyle name="Comma 7 3 3 3" xfId="3638" xr:uid="{00000000-0005-0000-0000-00007D060000}"/>
    <cellStyle name="Comma 7 3 3 3 2" xfId="10795" xr:uid="{00000000-0005-0000-0000-00004D030000}"/>
    <cellStyle name="Comma 7 3 3 4" xfId="6560" xr:uid="{00000000-0005-0000-0000-000050030000}"/>
    <cellStyle name="Comma 7 3 3 4 2" xfId="13689" xr:uid="{00000000-0005-0000-0000-000050030000}"/>
    <cellStyle name="Comma 7 3 3 5" xfId="7956" xr:uid="{00000000-0005-0000-0000-00004D030000}"/>
    <cellStyle name="Comma 7 3 4" xfId="1254" xr:uid="{00000000-0005-0000-0000-00007F060000}"/>
    <cellStyle name="Comma 7 3 4 2" xfId="2681" xr:uid="{00000000-0005-0000-0000-000080060000}"/>
    <cellStyle name="Comma 7 3 4 2 2" xfId="5521" xr:uid="{00000000-0005-0000-0000-000080060000}"/>
    <cellStyle name="Comma 7 3 4 2 2 2" xfId="12678" xr:uid="{00000000-0005-0000-0000-00004E030000}"/>
    <cellStyle name="Comma 7 3 4 2 3" xfId="9839" xr:uid="{00000000-0005-0000-0000-00004E030000}"/>
    <cellStyle name="Comma 7 3 4 3" xfId="4102" xr:uid="{00000000-0005-0000-0000-00007F060000}"/>
    <cellStyle name="Comma 7 3 4 3 2" xfId="11259" xr:uid="{00000000-0005-0000-0000-00004E030000}"/>
    <cellStyle name="Comma 7 3 4 4" xfId="7023" xr:uid="{00000000-0005-0000-0000-000051030000}"/>
    <cellStyle name="Comma 7 3 4 4 2" xfId="14152" xr:uid="{00000000-0005-0000-0000-000051030000}"/>
    <cellStyle name="Comma 7 3 4 5" xfId="8420" xr:uid="{00000000-0005-0000-0000-00004E030000}"/>
    <cellStyle name="Comma 7 3 5" xfId="1751" xr:uid="{00000000-0005-0000-0000-000081060000}"/>
    <cellStyle name="Comma 7 3 5 2" xfId="4591" xr:uid="{00000000-0005-0000-0000-000081060000}"/>
    <cellStyle name="Comma 7 3 5 2 2" xfId="11748" xr:uid="{00000000-0005-0000-0000-000049030000}"/>
    <cellStyle name="Comma 7 3 5 3" xfId="8909" xr:uid="{00000000-0005-0000-0000-000049030000}"/>
    <cellStyle name="Comma 7 3 6" xfId="3172" xr:uid="{00000000-0005-0000-0000-000076060000}"/>
    <cellStyle name="Comma 7 3 6 2" xfId="10329" xr:uid="{00000000-0005-0000-0000-000049030000}"/>
    <cellStyle name="Comma 7 3 7" xfId="6044" xr:uid="{00000000-0005-0000-0000-000049010000}"/>
    <cellStyle name="Comma 7 3 7 2" xfId="13213" xr:uid="{00000000-0005-0000-0000-000049010000}"/>
    <cellStyle name="Comma 7 3 8" xfId="7490" xr:uid="{00000000-0005-0000-0000-000049030000}"/>
    <cellStyle name="Comma 7 4" xfId="425" xr:uid="{00000000-0005-0000-0000-000082060000}"/>
    <cellStyle name="Comma 7 4 2" xfId="891" xr:uid="{00000000-0005-0000-0000-000083060000}"/>
    <cellStyle name="Comma 7 4 2 2" xfId="2318" xr:uid="{00000000-0005-0000-0000-000084060000}"/>
    <cellStyle name="Comma 7 4 2 2 2" xfId="5158" xr:uid="{00000000-0005-0000-0000-000084060000}"/>
    <cellStyle name="Comma 7 4 2 2 2 2" xfId="12315" xr:uid="{00000000-0005-0000-0000-000050030000}"/>
    <cellStyle name="Comma 7 4 2 2 3" xfId="9476" xr:uid="{00000000-0005-0000-0000-000050030000}"/>
    <cellStyle name="Comma 7 4 2 3" xfId="3739" xr:uid="{00000000-0005-0000-0000-000083060000}"/>
    <cellStyle name="Comma 7 4 2 3 2" xfId="10896" xr:uid="{00000000-0005-0000-0000-000050030000}"/>
    <cellStyle name="Comma 7 4 2 4" xfId="6661" xr:uid="{00000000-0005-0000-0000-000053030000}"/>
    <cellStyle name="Comma 7 4 2 4 2" xfId="13790" xr:uid="{00000000-0005-0000-0000-000053030000}"/>
    <cellStyle name="Comma 7 4 2 5" xfId="8057" xr:uid="{00000000-0005-0000-0000-000050030000}"/>
    <cellStyle name="Comma 7 4 3" xfId="1355" xr:uid="{00000000-0005-0000-0000-000085060000}"/>
    <cellStyle name="Comma 7 4 3 2" xfId="2782" xr:uid="{00000000-0005-0000-0000-000086060000}"/>
    <cellStyle name="Comma 7 4 3 2 2" xfId="5622" xr:uid="{00000000-0005-0000-0000-000086060000}"/>
    <cellStyle name="Comma 7 4 3 2 2 2" xfId="12779" xr:uid="{00000000-0005-0000-0000-000051030000}"/>
    <cellStyle name="Comma 7 4 3 2 3" xfId="9940" xr:uid="{00000000-0005-0000-0000-000051030000}"/>
    <cellStyle name="Comma 7 4 3 3" xfId="4203" xr:uid="{00000000-0005-0000-0000-000085060000}"/>
    <cellStyle name="Comma 7 4 3 3 2" xfId="11360" xr:uid="{00000000-0005-0000-0000-000051030000}"/>
    <cellStyle name="Comma 7 4 3 4" xfId="7124" xr:uid="{00000000-0005-0000-0000-000054030000}"/>
    <cellStyle name="Comma 7 4 3 4 2" xfId="14253" xr:uid="{00000000-0005-0000-0000-000054030000}"/>
    <cellStyle name="Comma 7 4 3 5" xfId="8521" xr:uid="{00000000-0005-0000-0000-000051030000}"/>
    <cellStyle name="Comma 7 4 4" xfId="1852" xr:uid="{00000000-0005-0000-0000-000087060000}"/>
    <cellStyle name="Comma 7 4 4 2" xfId="4692" xr:uid="{00000000-0005-0000-0000-000087060000}"/>
    <cellStyle name="Comma 7 4 4 2 2" xfId="11849" xr:uid="{00000000-0005-0000-0000-00004F030000}"/>
    <cellStyle name="Comma 7 4 4 3" xfId="9010" xr:uid="{00000000-0005-0000-0000-00004F030000}"/>
    <cellStyle name="Comma 7 4 5" xfId="3273" xr:uid="{00000000-0005-0000-0000-000082060000}"/>
    <cellStyle name="Comma 7 4 5 2" xfId="10430" xr:uid="{00000000-0005-0000-0000-00004F030000}"/>
    <cellStyle name="Comma 7 4 6" xfId="6145" xr:uid="{00000000-0005-0000-0000-00004B010000}"/>
    <cellStyle name="Comma 7 4 6 2" xfId="13314" xr:uid="{00000000-0005-0000-0000-00004B010000}"/>
    <cellStyle name="Comma 7 4 7" xfId="7591" xr:uid="{00000000-0005-0000-0000-00004F030000}"/>
    <cellStyle name="Comma 7 5" xfId="658" xr:uid="{00000000-0005-0000-0000-000088060000}"/>
    <cellStyle name="Comma 7 5 2" xfId="2085" xr:uid="{00000000-0005-0000-0000-000089060000}"/>
    <cellStyle name="Comma 7 5 2 2" xfId="4925" xr:uid="{00000000-0005-0000-0000-000089060000}"/>
    <cellStyle name="Comma 7 5 2 2 2" xfId="12082" xr:uid="{00000000-0005-0000-0000-000052030000}"/>
    <cellStyle name="Comma 7 5 2 3" xfId="9243" xr:uid="{00000000-0005-0000-0000-000052030000}"/>
    <cellStyle name="Comma 7 5 3" xfId="3506" xr:uid="{00000000-0005-0000-0000-000088060000}"/>
    <cellStyle name="Comma 7 5 3 2" xfId="10663" xr:uid="{00000000-0005-0000-0000-000052030000}"/>
    <cellStyle name="Comma 7 5 4" xfId="6428" xr:uid="{00000000-0005-0000-0000-000055030000}"/>
    <cellStyle name="Comma 7 5 4 2" xfId="13557" xr:uid="{00000000-0005-0000-0000-000055030000}"/>
    <cellStyle name="Comma 7 5 5" xfId="7824" xr:uid="{00000000-0005-0000-0000-000052030000}"/>
    <cellStyle name="Comma 7 6" xfId="1122" xr:uid="{00000000-0005-0000-0000-00008A060000}"/>
    <cellStyle name="Comma 7 6 2" xfId="2549" xr:uid="{00000000-0005-0000-0000-00008B060000}"/>
    <cellStyle name="Comma 7 6 2 2" xfId="5389" xr:uid="{00000000-0005-0000-0000-00008B060000}"/>
    <cellStyle name="Comma 7 6 2 2 2" xfId="12546" xr:uid="{00000000-0005-0000-0000-000053030000}"/>
    <cellStyle name="Comma 7 6 2 3" xfId="9707" xr:uid="{00000000-0005-0000-0000-000053030000}"/>
    <cellStyle name="Comma 7 6 3" xfId="3970" xr:uid="{00000000-0005-0000-0000-00008A060000}"/>
    <cellStyle name="Comma 7 6 3 2" xfId="11127" xr:uid="{00000000-0005-0000-0000-000053030000}"/>
    <cellStyle name="Comma 7 6 4" xfId="6891" xr:uid="{00000000-0005-0000-0000-000056030000}"/>
    <cellStyle name="Comma 7 6 4 2" xfId="14020" xr:uid="{00000000-0005-0000-0000-000056030000}"/>
    <cellStyle name="Comma 7 6 5" xfId="8288" xr:uid="{00000000-0005-0000-0000-000053030000}"/>
    <cellStyle name="Comma 7 7" xfId="1618" xr:uid="{00000000-0005-0000-0000-00008C060000}"/>
    <cellStyle name="Comma 7 7 2" xfId="4458" xr:uid="{00000000-0005-0000-0000-00008C060000}"/>
    <cellStyle name="Comma 7 7 2 2" xfId="11615" xr:uid="{00000000-0005-0000-0000-00003C030000}"/>
    <cellStyle name="Comma 7 7 3" xfId="8776" xr:uid="{00000000-0005-0000-0000-00003C030000}"/>
    <cellStyle name="Comma 7 8" xfId="3040" xr:uid="{00000000-0005-0000-0000-00005D060000}"/>
    <cellStyle name="Comma 7 8 2" xfId="10197" xr:uid="{00000000-0005-0000-0000-00003C030000}"/>
    <cellStyle name="Comma 7 9" xfId="5912" xr:uid="{00000000-0005-0000-0000-000044010000}"/>
    <cellStyle name="Comma 7 9 2" xfId="13081" xr:uid="{00000000-0005-0000-0000-000044010000}"/>
    <cellStyle name="Comma 8" xfId="143" xr:uid="{00000000-0005-0000-0000-00008D060000}"/>
    <cellStyle name="Comma 8 2" xfId="479" xr:uid="{00000000-0005-0000-0000-00008E060000}"/>
    <cellStyle name="Comma 8 2 2" xfId="945" xr:uid="{00000000-0005-0000-0000-00008F060000}"/>
    <cellStyle name="Comma 8 2 2 2" xfId="2372" xr:uid="{00000000-0005-0000-0000-000090060000}"/>
    <cellStyle name="Comma 8 2 2 2 2" xfId="5212" xr:uid="{00000000-0005-0000-0000-000090060000}"/>
    <cellStyle name="Comma 8 2 2 2 2 2" xfId="12369" xr:uid="{00000000-0005-0000-0000-000056030000}"/>
    <cellStyle name="Comma 8 2 2 2 3" xfId="9530" xr:uid="{00000000-0005-0000-0000-000056030000}"/>
    <cellStyle name="Comma 8 2 2 3" xfId="3793" xr:uid="{00000000-0005-0000-0000-00008F060000}"/>
    <cellStyle name="Comma 8 2 2 3 2" xfId="10950" xr:uid="{00000000-0005-0000-0000-000056030000}"/>
    <cellStyle name="Comma 8 2 2 4" xfId="6715" xr:uid="{00000000-0005-0000-0000-000059030000}"/>
    <cellStyle name="Comma 8 2 2 4 2" xfId="13844" xr:uid="{00000000-0005-0000-0000-000059030000}"/>
    <cellStyle name="Comma 8 2 2 5" xfId="8111" xr:uid="{00000000-0005-0000-0000-000056030000}"/>
    <cellStyle name="Comma 8 2 3" xfId="1409" xr:uid="{00000000-0005-0000-0000-000091060000}"/>
    <cellStyle name="Comma 8 2 3 2" xfId="2836" xr:uid="{00000000-0005-0000-0000-000092060000}"/>
    <cellStyle name="Comma 8 2 3 2 2" xfId="5676" xr:uid="{00000000-0005-0000-0000-000092060000}"/>
    <cellStyle name="Comma 8 2 3 2 2 2" xfId="12833" xr:uid="{00000000-0005-0000-0000-000057030000}"/>
    <cellStyle name="Comma 8 2 3 2 3" xfId="9994" xr:uid="{00000000-0005-0000-0000-000057030000}"/>
    <cellStyle name="Comma 8 2 3 3" xfId="4257" xr:uid="{00000000-0005-0000-0000-000091060000}"/>
    <cellStyle name="Comma 8 2 3 3 2" xfId="11414" xr:uid="{00000000-0005-0000-0000-000057030000}"/>
    <cellStyle name="Comma 8 2 3 4" xfId="7178" xr:uid="{00000000-0005-0000-0000-00005A030000}"/>
    <cellStyle name="Comma 8 2 3 4 2" xfId="14307" xr:uid="{00000000-0005-0000-0000-00005A030000}"/>
    <cellStyle name="Comma 8 2 3 5" xfId="8575" xr:uid="{00000000-0005-0000-0000-000057030000}"/>
    <cellStyle name="Comma 8 2 4" xfId="1906" xr:uid="{00000000-0005-0000-0000-000093060000}"/>
    <cellStyle name="Comma 8 2 4 2" xfId="4746" xr:uid="{00000000-0005-0000-0000-000093060000}"/>
    <cellStyle name="Comma 8 2 4 2 2" xfId="11903" xr:uid="{00000000-0005-0000-0000-000055030000}"/>
    <cellStyle name="Comma 8 2 4 3" xfId="9064" xr:uid="{00000000-0005-0000-0000-000055030000}"/>
    <cellStyle name="Comma 8 2 5" xfId="3327" xr:uid="{00000000-0005-0000-0000-00008E060000}"/>
    <cellStyle name="Comma 8 2 5 2" xfId="10484" xr:uid="{00000000-0005-0000-0000-000055030000}"/>
    <cellStyle name="Comma 8 2 6" xfId="6199" xr:uid="{00000000-0005-0000-0000-00004D010000}"/>
    <cellStyle name="Comma 8 2 6 2" xfId="13368" xr:uid="{00000000-0005-0000-0000-00004D010000}"/>
    <cellStyle name="Comma 8 2 7" xfId="7645" xr:uid="{00000000-0005-0000-0000-000055030000}"/>
    <cellStyle name="Comma 8 3" xfId="712" xr:uid="{00000000-0005-0000-0000-000094060000}"/>
    <cellStyle name="Comma 8 3 2" xfId="2139" xr:uid="{00000000-0005-0000-0000-000095060000}"/>
    <cellStyle name="Comma 8 3 2 2" xfId="4979" xr:uid="{00000000-0005-0000-0000-000095060000}"/>
    <cellStyle name="Comma 8 3 2 2 2" xfId="12136" xr:uid="{00000000-0005-0000-0000-000058030000}"/>
    <cellStyle name="Comma 8 3 2 3" xfId="9297" xr:uid="{00000000-0005-0000-0000-000058030000}"/>
    <cellStyle name="Comma 8 3 3" xfId="3560" xr:uid="{00000000-0005-0000-0000-000094060000}"/>
    <cellStyle name="Comma 8 3 3 2" xfId="10717" xr:uid="{00000000-0005-0000-0000-000058030000}"/>
    <cellStyle name="Comma 8 3 4" xfId="6482" xr:uid="{00000000-0005-0000-0000-00005B030000}"/>
    <cellStyle name="Comma 8 3 4 2" xfId="13611" xr:uid="{00000000-0005-0000-0000-00005B030000}"/>
    <cellStyle name="Comma 8 3 5" xfId="7878" xr:uid="{00000000-0005-0000-0000-000058030000}"/>
    <cellStyle name="Comma 8 4" xfId="1176" xr:uid="{00000000-0005-0000-0000-000096060000}"/>
    <cellStyle name="Comma 8 4 2" xfId="2603" xr:uid="{00000000-0005-0000-0000-000097060000}"/>
    <cellStyle name="Comma 8 4 2 2" xfId="5443" xr:uid="{00000000-0005-0000-0000-000097060000}"/>
    <cellStyle name="Comma 8 4 2 2 2" xfId="12600" xr:uid="{00000000-0005-0000-0000-000059030000}"/>
    <cellStyle name="Comma 8 4 2 3" xfId="9761" xr:uid="{00000000-0005-0000-0000-000059030000}"/>
    <cellStyle name="Comma 8 4 3" xfId="4024" xr:uid="{00000000-0005-0000-0000-000096060000}"/>
    <cellStyle name="Comma 8 4 3 2" xfId="11181" xr:uid="{00000000-0005-0000-0000-000059030000}"/>
    <cellStyle name="Comma 8 4 4" xfId="6945" xr:uid="{00000000-0005-0000-0000-00005C030000}"/>
    <cellStyle name="Comma 8 4 4 2" xfId="14074" xr:uid="{00000000-0005-0000-0000-00005C030000}"/>
    <cellStyle name="Comma 8 4 5" xfId="8342" xr:uid="{00000000-0005-0000-0000-000059030000}"/>
    <cellStyle name="Comma 8 5" xfId="1673" xr:uid="{00000000-0005-0000-0000-000098060000}"/>
    <cellStyle name="Comma 8 5 2" xfId="4513" xr:uid="{00000000-0005-0000-0000-000098060000}"/>
    <cellStyle name="Comma 8 5 2 2" xfId="11670" xr:uid="{00000000-0005-0000-0000-000054030000}"/>
    <cellStyle name="Comma 8 5 3" xfId="8831" xr:uid="{00000000-0005-0000-0000-000054030000}"/>
    <cellStyle name="Comma 8 6" xfId="3094" xr:uid="{00000000-0005-0000-0000-00008D060000}"/>
    <cellStyle name="Comma 8 6 2" xfId="10251" xr:uid="{00000000-0005-0000-0000-000054030000}"/>
    <cellStyle name="Comma 8 7" xfId="5966" xr:uid="{00000000-0005-0000-0000-00004C010000}"/>
    <cellStyle name="Comma 8 7 2" xfId="13135" xr:uid="{00000000-0005-0000-0000-00004C010000}"/>
    <cellStyle name="Comma 8 8" xfId="7411" xr:uid="{00000000-0005-0000-0000-000054030000}"/>
    <cellStyle name="Comma 9" xfId="343" xr:uid="{00000000-0005-0000-0000-000099060000}"/>
    <cellStyle name="Comma 9 2" xfId="607" xr:uid="{00000000-0005-0000-0000-00009A060000}"/>
    <cellStyle name="Comma 9 2 2" xfId="1073" xr:uid="{00000000-0005-0000-0000-00009B060000}"/>
    <cellStyle name="Comma 9 2 2 2" xfId="2500" xr:uid="{00000000-0005-0000-0000-00009C060000}"/>
    <cellStyle name="Comma 9 2 2 2 2" xfId="5340" xr:uid="{00000000-0005-0000-0000-00009C060000}"/>
    <cellStyle name="Comma 9 2 2 2 2 2" xfId="12497" xr:uid="{00000000-0005-0000-0000-00005C030000}"/>
    <cellStyle name="Comma 9 2 2 2 3" xfId="9658" xr:uid="{00000000-0005-0000-0000-00005C030000}"/>
    <cellStyle name="Comma 9 2 2 3" xfId="3921" xr:uid="{00000000-0005-0000-0000-00009B060000}"/>
    <cellStyle name="Comma 9 2 2 3 2" xfId="11078" xr:uid="{00000000-0005-0000-0000-00005C030000}"/>
    <cellStyle name="Comma 9 2 2 4" xfId="6842" xr:uid="{00000000-0005-0000-0000-00005F030000}"/>
    <cellStyle name="Comma 9 2 2 4 2" xfId="13971" xr:uid="{00000000-0005-0000-0000-00005F030000}"/>
    <cellStyle name="Comma 9 2 2 5" xfId="8239" xr:uid="{00000000-0005-0000-0000-00005C030000}"/>
    <cellStyle name="Comma 9 2 3" xfId="1537" xr:uid="{00000000-0005-0000-0000-00009D060000}"/>
    <cellStyle name="Comma 9 2 3 2" xfId="2964" xr:uid="{00000000-0005-0000-0000-00009E060000}"/>
    <cellStyle name="Comma 9 2 3 2 2" xfId="5804" xr:uid="{00000000-0005-0000-0000-00009E060000}"/>
    <cellStyle name="Comma 9 2 3 2 2 2" xfId="12961" xr:uid="{00000000-0005-0000-0000-00005D030000}"/>
    <cellStyle name="Comma 9 2 3 2 3" xfId="10122" xr:uid="{00000000-0005-0000-0000-00005D030000}"/>
    <cellStyle name="Comma 9 2 3 3" xfId="4385" xr:uid="{00000000-0005-0000-0000-00009D060000}"/>
    <cellStyle name="Comma 9 2 3 3 2" xfId="11542" xr:uid="{00000000-0005-0000-0000-00005D030000}"/>
    <cellStyle name="Comma 9 2 3 4" xfId="7306" xr:uid="{00000000-0005-0000-0000-000060030000}"/>
    <cellStyle name="Comma 9 2 3 4 2" xfId="14435" xr:uid="{00000000-0005-0000-0000-000060030000}"/>
    <cellStyle name="Comma 9 2 3 5" xfId="8703" xr:uid="{00000000-0005-0000-0000-00005D030000}"/>
    <cellStyle name="Comma 9 2 4" xfId="2034" xr:uid="{00000000-0005-0000-0000-00009F060000}"/>
    <cellStyle name="Comma 9 2 4 2" xfId="4874" xr:uid="{00000000-0005-0000-0000-00009F060000}"/>
    <cellStyle name="Comma 9 2 4 2 2" xfId="12031" xr:uid="{00000000-0005-0000-0000-00005B030000}"/>
    <cellStyle name="Comma 9 2 4 3" xfId="9192" xr:uid="{00000000-0005-0000-0000-00005B030000}"/>
    <cellStyle name="Comma 9 2 5" xfId="3455" xr:uid="{00000000-0005-0000-0000-00009A060000}"/>
    <cellStyle name="Comma 9 2 5 2" xfId="10612" xr:uid="{00000000-0005-0000-0000-00005B030000}"/>
    <cellStyle name="Comma 9 2 6" xfId="6327" xr:uid="{00000000-0005-0000-0000-00004F010000}"/>
    <cellStyle name="Comma 9 2 6 2" xfId="13496" xr:uid="{00000000-0005-0000-0000-00004F010000}"/>
    <cellStyle name="Comma 9 2 7" xfId="7773" xr:uid="{00000000-0005-0000-0000-00005B030000}"/>
    <cellStyle name="Comma 9 3" xfId="840" xr:uid="{00000000-0005-0000-0000-0000A0060000}"/>
    <cellStyle name="Comma 9 3 2" xfId="2267" xr:uid="{00000000-0005-0000-0000-0000A1060000}"/>
    <cellStyle name="Comma 9 3 2 2" xfId="5107" xr:uid="{00000000-0005-0000-0000-0000A1060000}"/>
    <cellStyle name="Comma 9 3 2 2 2" xfId="12264" xr:uid="{00000000-0005-0000-0000-00005E030000}"/>
    <cellStyle name="Comma 9 3 2 3" xfId="9425" xr:uid="{00000000-0005-0000-0000-00005E030000}"/>
    <cellStyle name="Comma 9 3 3" xfId="3688" xr:uid="{00000000-0005-0000-0000-0000A0060000}"/>
    <cellStyle name="Comma 9 3 3 2" xfId="10845" xr:uid="{00000000-0005-0000-0000-00005E030000}"/>
    <cellStyle name="Comma 9 3 4" xfId="6610" xr:uid="{00000000-0005-0000-0000-000061030000}"/>
    <cellStyle name="Comma 9 3 4 2" xfId="13739" xr:uid="{00000000-0005-0000-0000-000061030000}"/>
    <cellStyle name="Comma 9 3 5" xfId="8006" xr:uid="{00000000-0005-0000-0000-00005E030000}"/>
    <cellStyle name="Comma 9 4" xfId="1304" xr:uid="{00000000-0005-0000-0000-0000A2060000}"/>
    <cellStyle name="Comma 9 4 2" xfId="2731" xr:uid="{00000000-0005-0000-0000-0000A3060000}"/>
    <cellStyle name="Comma 9 4 2 2" xfId="5571" xr:uid="{00000000-0005-0000-0000-0000A3060000}"/>
    <cellStyle name="Comma 9 4 2 2 2" xfId="12728" xr:uid="{00000000-0005-0000-0000-00005F030000}"/>
    <cellStyle name="Comma 9 4 2 3" xfId="9889" xr:uid="{00000000-0005-0000-0000-00005F030000}"/>
    <cellStyle name="Comma 9 4 3" xfId="4152" xr:uid="{00000000-0005-0000-0000-0000A2060000}"/>
    <cellStyle name="Comma 9 4 3 2" xfId="11309" xr:uid="{00000000-0005-0000-0000-00005F030000}"/>
    <cellStyle name="Comma 9 4 4" xfId="7073" xr:uid="{00000000-0005-0000-0000-000062030000}"/>
    <cellStyle name="Comma 9 4 4 2" xfId="14202" xr:uid="{00000000-0005-0000-0000-000062030000}"/>
    <cellStyle name="Comma 9 4 5" xfId="8470" xr:uid="{00000000-0005-0000-0000-00005F030000}"/>
    <cellStyle name="Comma 9 5" xfId="1801" xr:uid="{00000000-0005-0000-0000-0000A4060000}"/>
    <cellStyle name="Comma 9 5 2" xfId="4641" xr:uid="{00000000-0005-0000-0000-0000A4060000}"/>
    <cellStyle name="Comma 9 5 2 2" xfId="11798" xr:uid="{00000000-0005-0000-0000-00005A030000}"/>
    <cellStyle name="Comma 9 5 3" xfId="8959" xr:uid="{00000000-0005-0000-0000-00005A030000}"/>
    <cellStyle name="Comma 9 6" xfId="3222" xr:uid="{00000000-0005-0000-0000-000099060000}"/>
    <cellStyle name="Comma 9 6 2" xfId="10379" xr:uid="{00000000-0005-0000-0000-00005A030000}"/>
    <cellStyle name="Comma 9 7" xfId="6094" xr:uid="{00000000-0005-0000-0000-00004E010000}"/>
    <cellStyle name="Comma 9 7 2" xfId="13263" xr:uid="{00000000-0005-0000-0000-00004E010000}"/>
    <cellStyle name="Comma 9 8" xfId="7540" xr:uid="{00000000-0005-0000-0000-00005A030000}"/>
    <cellStyle name="Comma0" xfId="1543" xr:uid="{00000000-0005-0000-0000-0000A5060000}"/>
    <cellStyle name="Currency0" xfId="1544" xr:uid="{00000000-0005-0000-0000-0000A6060000}"/>
    <cellStyle name="Date" xfId="1545" xr:uid="{00000000-0005-0000-0000-0000A7060000}"/>
    <cellStyle name="Euro" xfId="99" xr:uid="{00000000-0005-0000-0000-0000A8060000}"/>
    <cellStyle name="Euro 2" xfId="228" xr:uid="{00000000-0005-0000-0000-0000A9060000}"/>
    <cellStyle name="Euro 2 2" xfId="6375" xr:uid="{00000000-0005-0000-0000-000064030000}"/>
    <cellStyle name="Euro 3" xfId="6368" xr:uid="{00000000-0005-0000-0000-000063030000}"/>
    <cellStyle name="Explanatory Text" xfId="30" builtinId="53" customBuiltin="1"/>
    <cellStyle name="Explanatory Text 2" xfId="159" xr:uid="{00000000-0005-0000-0000-0000AB060000}"/>
    <cellStyle name="Explanatory Text 2 2" xfId="280" xr:uid="{00000000-0005-0000-0000-0000AC060000}"/>
    <cellStyle name="Explanatory Text 3" xfId="376" xr:uid="{00000000-0005-0000-0000-0000AD060000}"/>
    <cellStyle name="Explanatory Text 4" xfId="5863" xr:uid="{00000000-0005-0000-0000-000055010000}"/>
    <cellStyle name="Explanatory Text 5" xfId="13030" xr:uid="{00000000-0005-0000-0000-00002E1D0000}"/>
    <cellStyle name="Fixed" xfId="1546" xr:uid="{00000000-0005-0000-0000-0000AE060000}"/>
    <cellStyle name="Good" xfId="31" builtinId="26" customBuiltin="1"/>
    <cellStyle name="Good 2" xfId="149" xr:uid="{00000000-0005-0000-0000-0000B0060000}"/>
    <cellStyle name="Good 2 2" xfId="281" xr:uid="{00000000-0005-0000-0000-0000B1060000}"/>
    <cellStyle name="Good 3" xfId="377" xr:uid="{00000000-0005-0000-0000-0000B2060000}"/>
    <cellStyle name="Good 4" xfId="5864" xr:uid="{00000000-0005-0000-0000-000059010000}"/>
    <cellStyle name="Good 5" xfId="13008" xr:uid="{00000000-0005-0000-0000-0000341D0000}"/>
    <cellStyle name="Heading 1" xfId="32" builtinId="16" customBuiltin="1"/>
    <cellStyle name="Heading 1 2" xfId="145" xr:uid="{00000000-0005-0000-0000-0000B4060000}"/>
    <cellStyle name="Heading 1 2 2" xfId="282" xr:uid="{00000000-0005-0000-0000-0000B5060000}"/>
    <cellStyle name="Heading 1 3" xfId="378" xr:uid="{00000000-0005-0000-0000-0000B6060000}"/>
    <cellStyle name="Heading 1 4" xfId="5865" xr:uid="{00000000-0005-0000-0000-00005D010000}"/>
    <cellStyle name="Heading 1 5" xfId="13027" xr:uid="{00000000-0005-0000-0000-0000391D0000}"/>
    <cellStyle name="Heading 2" xfId="33" builtinId="17" customBuiltin="1"/>
    <cellStyle name="Heading 2 2" xfId="146" xr:uid="{00000000-0005-0000-0000-0000B8060000}"/>
    <cellStyle name="Heading 2 2 2" xfId="283" xr:uid="{00000000-0005-0000-0000-0000B9060000}"/>
    <cellStyle name="Heading 2 3" xfId="379" xr:uid="{00000000-0005-0000-0000-0000BA060000}"/>
    <cellStyle name="Heading 2 4" xfId="5866" xr:uid="{00000000-0005-0000-0000-000061010000}"/>
    <cellStyle name="Heading 2 5" xfId="12995" xr:uid="{00000000-0005-0000-0000-00003E1D0000}"/>
    <cellStyle name="Heading 3" xfId="34" builtinId="18" customBuiltin="1"/>
    <cellStyle name="Heading 3 2" xfId="147" xr:uid="{00000000-0005-0000-0000-0000BC060000}"/>
    <cellStyle name="Heading 3 2 2" xfId="284" xr:uid="{00000000-0005-0000-0000-0000BD060000}"/>
    <cellStyle name="Heading 3 3" xfId="380" xr:uid="{00000000-0005-0000-0000-0000BE060000}"/>
    <cellStyle name="Heading 3 4" xfId="5867" xr:uid="{00000000-0005-0000-0000-000065010000}"/>
    <cellStyle name="Heading 3 5" xfId="12998" xr:uid="{00000000-0005-0000-0000-0000431D0000}"/>
    <cellStyle name="Heading 4" xfId="35" builtinId="19" customBuiltin="1"/>
    <cellStyle name="Heading 4 2" xfId="148" xr:uid="{00000000-0005-0000-0000-0000C0060000}"/>
    <cellStyle name="Heading 4 2 2" xfId="285" xr:uid="{00000000-0005-0000-0000-0000C1060000}"/>
    <cellStyle name="Heading 4 3" xfId="381" xr:uid="{00000000-0005-0000-0000-0000C2060000}"/>
    <cellStyle name="Heading 4 4" xfId="5868" xr:uid="{00000000-0005-0000-0000-000069010000}"/>
    <cellStyle name="Heading 4 5" xfId="13002" xr:uid="{00000000-0005-0000-0000-0000481D0000}"/>
    <cellStyle name="Input" xfId="36" builtinId="20" customBuiltin="1"/>
    <cellStyle name="Input 2" xfId="152" xr:uid="{00000000-0005-0000-0000-0000C4060000}"/>
    <cellStyle name="Input 2 2" xfId="286" xr:uid="{00000000-0005-0000-0000-0000C5060000}"/>
    <cellStyle name="Input 3" xfId="382" xr:uid="{00000000-0005-0000-0000-0000C6060000}"/>
    <cellStyle name="Input 4" xfId="5869" xr:uid="{00000000-0005-0000-0000-00006D010000}"/>
    <cellStyle name="Input 5" xfId="13001" xr:uid="{00000000-0005-0000-0000-00004D1D0000}"/>
    <cellStyle name="Linked Cell" xfId="37" builtinId="24" customBuiltin="1"/>
    <cellStyle name="Linked Cell 2" xfId="155" xr:uid="{00000000-0005-0000-0000-0000C8060000}"/>
    <cellStyle name="Linked Cell 2 2" xfId="287" xr:uid="{00000000-0005-0000-0000-0000C9060000}"/>
    <cellStyle name="Linked Cell 3" xfId="383" xr:uid="{00000000-0005-0000-0000-0000CA060000}"/>
    <cellStyle name="Linked Cell 4" xfId="5870" xr:uid="{00000000-0005-0000-0000-000071010000}"/>
    <cellStyle name="Linked Cell 5" xfId="13011" xr:uid="{00000000-0005-0000-0000-0000521D0000}"/>
    <cellStyle name="Neutral" xfId="38" builtinId="28" customBuiltin="1"/>
    <cellStyle name="Neutral 2" xfId="151" xr:uid="{00000000-0005-0000-0000-0000CC060000}"/>
    <cellStyle name="Neutral 2 2" xfId="288" xr:uid="{00000000-0005-0000-0000-0000CD060000}"/>
    <cellStyle name="Neutral 3" xfId="384" xr:uid="{00000000-0005-0000-0000-0000CE060000}"/>
    <cellStyle name="Neutral 4" xfId="1548" xr:uid="{00000000-0005-0000-0000-0000CF060000}"/>
    <cellStyle name="Neutral 4 2" xfId="5871" xr:uid="{00000000-0005-0000-0000-000075010000}"/>
    <cellStyle name="Neutral 5" xfId="13014" xr:uid="{00000000-0005-0000-0000-0000571D0000}"/>
    <cellStyle name="Normal" xfId="0" builtinId="0"/>
    <cellStyle name="Normal 10" xfId="608" xr:uid="{00000000-0005-0000-0000-0000D1060000}"/>
    <cellStyle name="Normal 10 2" xfId="1538" xr:uid="{00000000-0005-0000-0000-0000D2060000}"/>
    <cellStyle name="Normal 10 2 2" xfId="2965" xr:uid="{00000000-0005-0000-0000-0000D3060000}"/>
    <cellStyle name="Normal 10 2 2 2" xfId="5805" xr:uid="{00000000-0005-0000-0000-0000D3060000}"/>
    <cellStyle name="Normal 10 2 2 2 2" xfId="12962" xr:uid="{00000000-0005-0000-0000-000088030000}"/>
    <cellStyle name="Normal 10 2 2 3" xfId="10123" xr:uid="{00000000-0005-0000-0000-000088030000}"/>
    <cellStyle name="Normal 10 2 3" xfId="4386" xr:uid="{00000000-0005-0000-0000-0000D2060000}"/>
    <cellStyle name="Normal 10 2 3 2" xfId="11543" xr:uid="{00000000-0005-0000-0000-000088030000}"/>
    <cellStyle name="Normal 10 2 4" xfId="7307" xr:uid="{00000000-0005-0000-0000-00008B030000}"/>
    <cellStyle name="Normal 10 2 4 2" xfId="14436" xr:uid="{00000000-0005-0000-0000-00008B030000}"/>
    <cellStyle name="Normal 10 2 5" xfId="8704" xr:uid="{00000000-0005-0000-0000-000088030000}"/>
    <cellStyle name="Normal 10 3" xfId="2035" xr:uid="{00000000-0005-0000-0000-0000D4060000}"/>
    <cellStyle name="Normal 10 3 2" xfId="4875" xr:uid="{00000000-0005-0000-0000-0000D4060000}"/>
    <cellStyle name="Normal 10 3 2 2" xfId="12032" xr:uid="{00000000-0005-0000-0000-000087030000}"/>
    <cellStyle name="Normal 10 3 3" xfId="6391" xr:uid="{00000000-0005-0000-0000-00008C030000}"/>
    <cellStyle name="Normal 10 3 3 2" xfId="13520" xr:uid="{00000000-0005-0000-0000-00008C030000}"/>
    <cellStyle name="Normal 10 3 4" xfId="9193" xr:uid="{00000000-0005-0000-0000-000087030000}"/>
    <cellStyle name="Normal 10 4" xfId="3456" xr:uid="{00000000-0005-0000-0000-0000D1060000}"/>
    <cellStyle name="Normal 10 4 2" xfId="6335" xr:uid="{00000000-0005-0000-0000-00008A030000}"/>
    <cellStyle name="Normal 10 4 3" xfId="10613" xr:uid="{00000000-0005-0000-0000-000087030000}"/>
    <cellStyle name="Normal 10 5" xfId="6328" xr:uid="{00000000-0005-0000-0000-000077010000}"/>
    <cellStyle name="Normal 10 5 2" xfId="13497" xr:uid="{00000000-0005-0000-0000-000077010000}"/>
    <cellStyle name="Normal 10 6" xfId="7774" xr:uid="{00000000-0005-0000-0000-000087030000}"/>
    <cellStyle name="Normal 11" xfId="1540" xr:uid="{00000000-0005-0000-0000-0000D5060000}"/>
    <cellStyle name="Normal 11 2" xfId="2967" xr:uid="{00000000-0005-0000-0000-0000D6060000}"/>
    <cellStyle name="Normal 11 2 2" xfId="5807" xr:uid="{00000000-0005-0000-0000-0000D6060000}"/>
    <cellStyle name="Normal 11 2 2 2" xfId="12964" xr:uid="{00000000-0005-0000-0000-000026060000}"/>
    <cellStyle name="Normal 11 2 3" xfId="6350" xr:uid="{00000000-0005-0000-0000-00008E030000}"/>
    <cellStyle name="Normal 11 2 4" xfId="10125" xr:uid="{00000000-0005-0000-0000-000026060000}"/>
    <cellStyle name="Normal 11 3" xfId="4388" xr:uid="{00000000-0005-0000-0000-0000D5060000}"/>
    <cellStyle name="Normal 11 3 2" xfId="6337" xr:uid="{00000000-0005-0000-0000-00008D030000}"/>
    <cellStyle name="Normal 11 3 3" xfId="11545" xr:uid="{00000000-0005-0000-0000-000026060000}"/>
    <cellStyle name="Normal 11 4" xfId="5833" xr:uid="{00000000-0005-0000-0000-000078010000}"/>
    <cellStyle name="Normal 11 5" xfId="8706" xr:uid="{00000000-0005-0000-0000-000026060000}"/>
    <cellStyle name="Normal 12" xfId="2989" xr:uid="{00000000-0005-0000-0000-0000D7060000}"/>
    <cellStyle name="Normal 12 2" xfId="5829" xr:uid="{00000000-0005-0000-0000-0000D7060000}"/>
    <cellStyle name="Normal 12 2 2" xfId="12986" xr:uid="{00000000-0005-0000-0000-0000B20B0000}"/>
    <cellStyle name="Normal 12 3" xfId="10147" xr:uid="{00000000-0005-0000-0000-0000B20B0000}"/>
    <cellStyle name="Normal 13" xfId="2991" xr:uid="{00000000-0005-0000-0000-0000D8060000}"/>
    <cellStyle name="Normal 13 2" xfId="6338" xr:uid="{00000000-0005-0000-0000-00008F030000}"/>
    <cellStyle name="Normal 13 3" xfId="13009" xr:uid="{00000000-0005-0000-0000-0000D8060000}"/>
    <cellStyle name="Normal 14" xfId="6339" xr:uid="{00000000-0005-0000-0000-000090030000}"/>
    <cellStyle name="Normal 15" xfId="5831" xr:uid="{00000000-0005-0000-0000-00000F1A0000}"/>
    <cellStyle name="Normal 15 2" xfId="13031" xr:uid="{00000000-0005-0000-0000-00000F1A0000}"/>
    <cellStyle name="Normal 16" xfId="6340" xr:uid="{00000000-0005-0000-0000-000091030000}"/>
    <cellStyle name="Normal 17" xfId="6341" xr:uid="{00000000-0005-0000-0000-000092030000}"/>
    <cellStyle name="Normal 18" xfId="13018" xr:uid="{00000000-0005-0000-0000-00005D1D0000}"/>
    <cellStyle name="Normal 2" xfId="100" xr:uid="{00000000-0005-0000-0000-0000D9060000}"/>
    <cellStyle name="Normal 2 2" xfId="125" xr:uid="{00000000-0005-0000-0000-0000DA060000}"/>
    <cellStyle name="Normal 2 2 10" xfId="7393" xr:uid="{00000000-0005-0000-0000-00008A030000}"/>
    <cellStyle name="Normal 2 2 2" xfId="290" xr:uid="{00000000-0005-0000-0000-0000DB060000}"/>
    <cellStyle name="Normal 2 2 2 2" xfId="559" xr:uid="{00000000-0005-0000-0000-0000DC060000}"/>
    <cellStyle name="Normal 2 2 2 2 2" xfId="1025" xr:uid="{00000000-0005-0000-0000-0000DD060000}"/>
    <cellStyle name="Normal 2 2 2 2 2 2" xfId="2452" xr:uid="{00000000-0005-0000-0000-0000DE060000}"/>
    <cellStyle name="Normal 2 2 2 2 2 2 2" xfId="5292" xr:uid="{00000000-0005-0000-0000-0000DD060000}"/>
    <cellStyle name="Normal 2 2 2 2 2 2 2 2" xfId="12449" xr:uid="{00000000-0005-0000-0000-00008D030000}"/>
    <cellStyle name="Normal 2 2 2 2 2 2 3" xfId="9610" xr:uid="{00000000-0005-0000-0000-00008D030000}"/>
    <cellStyle name="Normal 2 2 2 2 2 3" xfId="3873" xr:uid="{00000000-0005-0000-0000-0000DC060000}"/>
    <cellStyle name="Normal 2 2 2 2 2 3 2" xfId="11030" xr:uid="{00000000-0005-0000-0000-00008D030000}"/>
    <cellStyle name="Normal 2 2 2 2 2 4" xfId="6794" xr:uid="{00000000-0005-0000-0000-000097030000}"/>
    <cellStyle name="Normal 2 2 2 2 2 4 2" xfId="13923" xr:uid="{00000000-0005-0000-0000-000097030000}"/>
    <cellStyle name="Normal 2 2 2 2 2 5" xfId="8191" xr:uid="{00000000-0005-0000-0000-00008D030000}"/>
    <cellStyle name="Normal 2 2 2 2 3" xfId="1489" xr:uid="{00000000-0005-0000-0000-0000DF060000}"/>
    <cellStyle name="Normal 2 2 2 2 3 2" xfId="2916" xr:uid="{00000000-0005-0000-0000-0000E0060000}"/>
    <cellStyle name="Normal 2 2 2 2 3 2 2" xfId="5756" xr:uid="{00000000-0005-0000-0000-0000DF060000}"/>
    <cellStyle name="Normal 2 2 2 2 3 2 2 2" xfId="12913" xr:uid="{00000000-0005-0000-0000-00008E030000}"/>
    <cellStyle name="Normal 2 2 2 2 3 2 3" xfId="10074" xr:uid="{00000000-0005-0000-0000-00008E030000}"/>
    <cellStyle name="Normal 2 2 2 2 3 3" xfId="4337" xr:uid="{00000000-0005-0000-0000-0000DE060000}"/>
    <cellStyle name="Normal 2 2 2 2 3 3 2" xfId="11494" xr:uid="{00000000-0005-0000-0000-00008E030000}"/>
    <cellStyle name="Normal 2 2 2 2 3 4" xfId="7258" xr:uid="{00000000-0005-0000-0000-000098030000}"/>
    <cellStyle name="Normal 2 2 2 2 3 4 2" xfId="14387" xr:uid="{00000000-0005-0000-0000-000098030000}"/>
    <cellStyle name="Normal 2 2 2 2 3 5" xfId="8655" xr:uid="{00000000-0005-0000-0000-00008E030000}"/>
    <cellStyle name="Normal 2 2 2 2 4" xfId="1986" xr:uid="{00000000-0005-0000-0000-0000E1060000}"/>
    <cellStyle name="Normal 2 2 2 2 4 2" xfId="4826" xr:uid="{00000000-0005-0000-0000-0000E0060000}"/>
    <cellStyle name="Normal 2 2 2 2 4 2 2" xfId="11983" xr:uid="{00000000-0005-0000-0000-00008C030000}"/>
    <cellStyle name="Normal 2 2 2 2 4 3" xfId="9144" xr:uid="{00000000-0005-0000-0000-00008C030000}"/>
    <cellStyle name="Normal 2 2 2 2 5" xfId="3407" xr:uid="{00000000-0005-0000-0000-0000DB060000}"/>
    <cellStyle name="Normal 2 2 2 2 5 2" xfId="10564" xr:uid="{00000000-0005-0000-0000-00008C030000}"/>
    <cellStyle name="Normal 2 2 2 2 6" xfId="6279" xr:uid="{00000000-0005-0000-0000-00007C010000}"/>
    <cellStyle name="Normal 2 2 2 2 6 2" xfId="13448" xr:uid="{00000000-0005-0000-0000-00007C010000}"/>
    <cellStyle name="Normal 2 2 2 2 7" xfId="7725" xr:uid="{00000000-0005-0000-0000-00008C030000}"/>
    <cellStyle name="Normal 2 2 2 3" xfId="792" xr:uid="{00000000-0005-0000-0000-0000E2060000}"/>
    <cellStyle name="Normal 2 2 2 3 2" xfId="2219" xr:uid="{00000000-0005-0000-0000-0000E3060000}"/>
    <cellStyle name="Normal 2 2 2 3 2 2" xfId="5059" xr:uid="{00000000-0005-0000-0000-0000E2060000}"/>
    <cellStyle name="Normal 2 2 2 3 2 2 2" xfId="12216" xr:uid="{00000000-0005-0000-0000-00008F030000}"/>
    <cellStyle name="Normal 2 2 2 3 2 3" xfId="9377" xr:uid="{00000000-0005-0000-0000-00008F030000}"/>
    <cellStyle name="Normal 2 2 2 3 3" xfId="3640" xr:uid="{00000000-0005-0000-0000-0000E1060000}"/>
    <cellStyle name="Normal 2 2 2 3 3 2" xfId="10797" xr:uid="{00000000-0005-0000-0000-00008F030000}"/>
    <cellStyle name="Normal 2 2 2 3 4" xfId="6562" xr:uid="{00000000-0005-0000-0000-000099030000}"/>
    <cellStyle name="Normal 2 2 2 3 4 2" xfId="13691" xr:uid="{00000000-0005-0000-0000-000099030000}"/>
    <cellStyle name="Normal 2 2 2 3 5" xfId="7958" xr:uid="{00000000-0005-0000-0000-00008F030000}"/>
    <cellStyle name="Normal 2 2 2 4" xfId="1256" xr:uid="{00000000-0005-0000-0000-0000E4060000}"/>
    <cellStyle name="Normal 2 2 2 4 2" xfId="2683" xr:uid="{00000000-0005-0000-0000-0000E5060000}"/>
    <cellStyle name="Normal 2 2 2 4 2 2" xfId="5523" xr:uid="{00000000-0005-0000-0000-0000E4060000}"/>
    <cellStyle name="Normal 2 2 2 4 2 2 2" xfId="12680" xr:uid="{00000000-0005-0000-0000-000090030000}"/>
    <cellStyle name="Normal 2 2 2 4 2 3" xfId="9841" xr:uid="{00000000-0005-0000-0000-000090030000}"/>
    <cellStyle name="Normal 2 2 2 4 3" xfId="4104" xr:uid="{00000000-0005-0000-0000-0000E3060000}"/>
    <cellStyle name="Normal 2 2 2 4 3 2" xfId="11261" xr:uid="{00000000-0005-0000-0000-000090030000}"/>
    <cellStyle name="Normal 2 2 2 4 4" xfId="7025" xr:uid="{00000000-0005-0000-0000-00009A030000}"/>
    <cellStyle name="Normal 2 2 2 4 4 2" xfId="14154" xr:uid="{00000000-0005-0000-0000-00009A030000}"/>
    <cellStyle name="Normal 2 2 2 4 5" xfId="8422" xr:uid="{00000000-0005-0000-0000-000090030000}"/>
    <cellStyle name="Normal 2 2 2 5" xfId="1753" xr:uid="{00000000-0005-0000-0000-0000E6060000}"/>
    <cellStyle name="Normal 2 2 2 5 2" xfId="4593" xr:uid="{00000000-0005-0000-0000-0000E5060000}"/>
    <cellStyle name="Normal 2 2 2 5 2 2" xfId="11750" xr:uid="{00000000-0005-0000-0000-00008B030000}"/>
    <cellStyle name="Normal 2 2 2 5 3" xfId="8911" xr:uid="{00000000-0005-0000-0000-00008B030000}"/>
    <cellStyle name="Normal 2 2 2 6" xfId="3174" xr:uid="{00000000-0005-0000-0000-0000DA060000}"/>
    <cellStyle name="Normal 2 2 2 6 2" xfId="10331" xr:uid="{00000000-0005-0000-0000-00008B030000}"/>
    <cellStyle name="Normal 2 2 2 7" xfId="6046" xr:uid="{00000000-0005-0000-0000-00007B010000}"/>
    <cellStyle name="Normal 2 2 2 7 2" xfId="13215" xr:uid="{00000000-0005-0000-0000-00007B010000}"/>
    <cellStyle name="Normal 2 2 2 8" xfId="7492" xr:uid="{00000000-0005-0000-0000-00008B030000}"/>
    <cellStyle name="Normal 2 2 3" xfId="238" xr:uid="{00000000-0005-0000-0000-0000E7060000}"/>
    <cellStyle name="Normal 2 2 3 2" xfId="6377" xr:uid="{00000000-0005-0000-0000-00009B030000}"/>
    <cellStyle name="Normal 2 2 4" xfId="461" xr:uid="{00000000-0005-0000-0000-0000E8060000}"/>
    <cellStyle name="Normal 2 2 4 2" xfId="927" xr:uid="{00000000-0005-0000-0000-0000E9060000}"/>
    <cellStyle name="Normal 2 2 4 2 2" xfId="2354" xr:uid="{00000000-0005-0000-0000-0000EA060000}"/>
    <cellStyle name="Normal 2 2 4 2 2 2" xfId="5194" xr:uid="{00000000-0005-0000-0000-0000E9060000}"/>
    <cellStyle name="Normal 2 2 4 2 2 2 2" xfId="12351" xr:uid="{00000000-0005-0000-0000-000093030000}"/>
    <cellStyle name="Normal 2 2 4 2 2 3" xfId="9512" xr:uid="{00000000-0005-0000-0000-000093030000}"/>
    <cellStyle name="Normal 2 2 4 2 3" xfId="3775" xr:uid="{00000000-0005-0000-0000-0000E8060000}"/>
    <cellStyle name="Normal 2 2 4 2 3 2" xfId="10932" xr:uid="{00000000-0005-0000-0000-000093030000}"/>
    <cellStyle name="Normal 2 2 4 2 4" xfId="6697" xr:uid="{00000000-0005-0000-0000-00009D030000}"/>
    <cellStyle name="Normal 2 2 4 2 4 2" xfId="13826" xr:uid="{00000000-0005-0000-0000-00009D030000}"/>
    <cellStyle name="Normal 2 2 4 2 5" xfId="8093" xr:uid="{00000000-0005-0000-0000-000093030000}"/>
    <cellStyle name="Normal 2 2 4 3" xfId="1391" xr:uid="{00000000-0005-0000-0000-0000EB060000}"/>
    <cellStyle name="Normal 2 2 4 3 2" xfId="2818" xr:uid="{00000000-0005-0000-0000-0000EC060000}"/>
    <cellStyle name="Normal 2 2 4 3 2 2" xfId="5658" xr:uid="{00000000-0005-0000-0000-0000EB060000}"/>
    <cellStyle name="Normal 2 2 4 3 2 2 2" xfId="12815" xr:uid="{00000000-0005-0000-0000-000094030000}"/>
    <cellStyle name="Normal 2 2 4 3 2 3" xfId="9976" xr:uid="{00000000-0005-0000-0000-000094030000}"/>
    <cellStyle name="Normal 2 2 4 3 3" xfId="4239" xr:uid="{00000000-0005-0000-0000-0000EA060000}"/>
    <cellStyle name="Normal 2 2 4 3 3 2" xfId="11396" xr:uid="{00000000-0005-0000-0000-000094030000}"/>
    <cellStyle name="Normal 2 2 4 3 4" xfId="7160" xr:uid="{00000000-0005-0000-0000-00009E030000}"/>
    <cellStyle name="Normal 2 2 4 3 4 2" xfId="14289" xr:uid="{00000000-0005-0000-0000-00009E030000}"/>
    <cellStyle name="Normal 2 2 4 3 5" xfId="8557" xr:uid="{00000000-0005-0000-0000-000094030000}"/>
    <cellStyle name="Normal 2 2 4 4" xfId="1888" xr:uid="{00000000-0005-0000-0000-0000ED060000}"/>
    <cellStyle name="Normal 2 2 4 4 2" xfId="4728" xr:uid="{00000000-0005-0000-0000-0000EC060000}"/>
    <cellStyle name="Normal 2 2 4 4 2 2" xfId="11885" xr:uid="{00000000-0005-0000-0000-000092030000}"/>
    <cellStyle name="Normal 2 2 4 4 3" xfId="9046" xr:uid="{00000000-0005-0000-0000-000092030000}"/>
    <cellStyle name="Normal 2 2 4 5" xfId="3309" xr:uid="{00000000-0005-0000-0000-0000E7060000}"/>
    <cellStyle name="Normal 2 2 4 5 2" xfId="10466" xr:uid="{00000000-0005-0000-0000-000092030000}"/>
    <cellStyle name="Normal 2 2 4 6" xfId="6181" xr:uid="{00000000-0005-0000-0000-00007E010000}"/>
    <cellStyle name="Normal 2 2 4 6 2" xfId="13350" xr:uid="{00000000-0005-0000-0000-00007E010000}"/>
    <cellStyle name="Normal 2 2 4 7" xfId="7627" xr:uid="{00000000-0005-0000-0000-000092030000}"/>
    <cellStyle name="Normal 2 2 5" xfId="694" xr:uid="{00000000-0005-0000-0000-0000EE060000}"/>
    <cellStyle name="Normal 2 2 5 2" xfId="2121" xr:uid="{00000000-0005-0000-0000-0000EF060000}"/>
    <cellStyle name="Normal 2 2 5 2 2" xfId="4961" xr:uid="{00000000-0005-0000-0000-0000EE060000}"/>
    <cellStyle name="Normal 2 2 5 2 2 2" xfId="12118" xr:uid="{00000000-0005-0000-0000-000095030000}"/>
    <cellStyle name="Normal 2 2 5 2 3" xfId="9279" xr:uid="{00000000-0005-0000-0000-000095030000}"/>
    <cellStyle name="Normal 2 2 5 3" xfId="3542" xr:uid="{00000000-0005-0000-0000-0000ED060000}"/>
    <cellStyle name="Normal 2 2 5 3 2" xfId="10699" xr:uid="{00000000-0005-0000-0000-000095030000}"/>
    <cellStyle name="Normal 2 2 5 4" xfId="6464" xr:uid="{00000000-0005-0000-0000-00009F030000}"/>
    <cellStyle name="Normal 2 2 5 4 2" xfId="13593" xr:uid="{00000000-0005-0000-0000-00009F030000}"/>
    <cellStyle name="Normal 2 2 5 5" xfId="7860" xr:uid="{00000000-0005-0000-0000-000095030000}"/>
    <cellStyle name="Normal 2 2 6" xfId="1158" xr:uid="{00000000-0005-0000-0000-0000F0060000}"/>
    <cellStyle name="Normal 2 2 6 2" xfId="2585" xr:uid="{00000000-0005-0000-0000-0000F1060000}"/>
    <cellStyle name="Normal 2 2 6 2 2" xfId="5425" xr:uid="{00000000-0005-0000-0000-0000F0060000}"/>
    <cellStyle name="Normal 2 2 6 2 2 2" xfId="12582" xr:uid="{00000000-0005-0000-0000-000096030000}"/>
    <cellStyle name="Normal 2 2 6 2 3" xfId="9743" xr:uid="{00000000-0005-0000-0000-000096030000}"/>
    <cellStyle name="Normal 2 2 6 3" xfId="4006" xr:uid="{00000000-0005-0000-0000-0000EF060000}"/>
    <cellStyle name="Normal 2 2 6 3 2" xfId="11163" xr:uid="{00000000-0005-0000-0000-000096030000}"/>
    <cellStyle name="Normal 2 2 6 4" xfId="6927" xr:uid="{00000000-0005-0000-0000-0000A0030000}"/>
    <cellStyle name="Normal 2 2 6 4 2" xfId="14056" xr:uid="{00000000-0005-0000-0000-0000A0030000}"/>
    <cellStyle name="Normal 2 2 6 5" xfId="8324" xr:uid="{00000000-0005-0000-0000-000096030000}"/>
    <cellStyle name="Normal 2 2 7" xfId="1655" xr:uid="{00000000-0005-0000-0000-0000F2060000}"/>
    <cellStyle name="Normal 2 2 7 2" xfId="4495" xr:uid="{00000000-0005-0000-0000-0000F1060000}"/>
    <cellStyle name="Normal 2 2 7 2 2" xfId="11652" xr:uid="{00000000-0005-0000-0000-00008A030000}"/>
    <cellStyle name="Normal 2 2 7 3" xfId="8813" xr:uid="{00000000-0005-0000-0000-00008A030000}"/>
    <cellStyle name="Normal 2 2 8" xfId="3076" xr:uid="{00000000-0005-0000-0000-0000D9060000}"/>
    <cellStyle name="Normal 2 2 8 2" xfId="10233" xr:uid="{00000000-0005-0000-0000-00008A030000}"/>
    <cellStyle name="Normal 2 2 9" xfId="5948" xr:uid="{00000000-0005-0000-0000-00007A010000}"/>
    <cellStyle name="Normal 2 2 9 2" xfId="13117" xr:uid="{00000000-0005-0000-0000-00007A010000}"/>
    <cellStyle name="Normal 2 3" xfId="289" xr:uid="{00000000-0005-0000-0000-0000F3060000}"/>
    <cellStyle name="Normal 2 3 2" xfId="6384" xr:uid="{00000000-0005-0000-0000-0000A1030000}"/>
    <cellStyle name="Normal 2 4" xfId="237" xr:uid="{00000000-0005-0000-0000-0000F4060000}"/>
    <cellStyle name="Normal 2 4 2" xfId="6376" xr:uid="{00000000-0005-0000-0000-0000A2030000}"/>
    <cellStyle name="Normal 2 5" xfId="6369" xr:uid="{00000000-0005-0000-0000-0000A3030000}"/>
    <cellStyle name="Normal 2 6" xfId="6330" xr:uid="{00000000-0005-0000-0000-000093030000}"/>
    <cellStyle name="Normal 23 2" xfId="6342" xr:uid="{00000000-0005-0000-0000-0000A4030000}"/>
    <cellStyle name="Normal 24 2" xfId="6343" xr:uid="{00000000-0005-0000-0000-0000A5030000}"/>
    <cellStyle name="Normal 25" xfId="6345" xr:uid="{00000000-0005-0000-0000-0000A6030000}"/>
    <cellStyle name="Normal 3" xfId="101" xr:uid="{00000000-0005-0000-0000-0000F5060000}"/>
    <cellStyle name="Normal 3 2" xfId="126" xr:uid="{00000000-0005-0000-0000-0000F6060000}"/>
    <cellStyle name="Normal 3 2 10" xfId="7394" xr:uid="{00000000-0005-0000-0000-00009A030000}"/>
    <cellStyle name="Normal 3 2 2" xfId="292" xr:uid="{00000000-0005-0000-0000-0000F7060000}"/>
    <cellStyle name="Normal 3 2 2 2" xfId="560" xr:uid="{00000000-0005-0000-0000-0000F8060000}"/>
    <cellStyle name="Normal 3 2 2 2 2" xfId="1026" xr:uid="{00000000-0005-0000-0000-0000F9060000}"/>
    <cellStyle name="Normal 3 2 2 2 2 2" xfId="2453" xr:uid="{00000000-0005-0000-0000-0000FA060000}"/>
    <cellStyle name="Normal 3 2 2 2 2 2 2" xfId="5293" xr:uid="{00000000-0005-0000-0000-0000F9060000}"/>
    <cellStyle name="Normal 3 2 2 2 2 2 2 2" xfId="12450" xr:uid="{00000000-0005-0000-0000-00009D030000}"/>
    <cellStyle name="Normal 3 2 2 2 2 2 3" xfId="9611" xr:uid="{00000000-0005-0000-0000-00009D030000}"/>
    <cellStyle name="Normal 3 2 2 2 2 3" xfId="3874" xr:uid="{00000000-0005-0000-0000-0000F8060000}"/>
    <cellStyle name="Normal 3 2 2 2 2 3 2" xfId="11031" xr:uid="{00000000-0005-0000-0000-00009D030000}"/>
    <cellStyle name="Normal 3 2 2 2 2 4" xfId="6795" xr:uid="{00000000-0005-0000-0000-0000AB030000}"/>
    <cellStyle name="Normal 3 2 2 2 2 4 2" xfId="13924" xr:uid="{00000000-0005-0000-0000-0000AB030000}"/>
    <cellStyle name="Normal 3 2 2 2 2 5" xfId="8192" xr:uid="{00000000-0005-0000-0000-00009D030000}"/>
    <cellStyle name="Normal 3 2 2 2 3" xfId="1490" xr:uid="{00000000-0005-0000-0000-0000FB060000}"/>
    <cellStyle name="Normal 3 2 2 2 3 2" xfId="2917" xr:uid="{00000000-0005-0000-0000-0000FC060000}"/>
    <cellStyle name="Normal 3 2 2 2 3 2 2" xfId="5757" xr:uid="{00000000-0005-0000-0000-0000FB060000}"/>
    <cellStyle name="Normal 3 2 2 2 3 2 2 2" xfId="12914" xr:uid="{00000000-0005-0000-0000-00009E030000}"/>
    <cellStyle name="Normal 3 2 2 2 3 2 3" xfId="10075" xr:uid="{00000000-0005-0000-0000-00009E030000}"/>
    <cellStyle name="Normal 3 2 2 2 3 3" xfId="4338" xr:uid="{00000000-0005-0000-0000-0000FA060000}"/>
    <cellStyle name="Normal 3 2 2 2 3 3 2" xfId="11495" xr:uid="{00000000-0005-0000-0000-00009E030000}"/>
    <cellStyle name="Normal 3 2 2 2 3 4" xfId="7259" xr:uid="{00000000-0005-0000-0000-0000AC030000}"/>
    <cellStyle name="Normal 3 2 2 2 3 4 2" xfId="14388" xr:uid="{00000000-0005-0000-0000-0000AC030000}"/>
    <cellStyle name="Normal 3 2 2 2 3 5" xfId="8656" xr:uid="{00000000-0005-0000-0000-00009E030000}"/>
    <cellStyle name="Normal 3 2 2 2 4" xfId="1987" xr:uid="{00000000-0005-0000-0000-0000FD060000}"/>
    <cellStyle name="Normal 3 2 2 2 4 2" xfId="4827" xr:uid="{00000000-0005-0000-0000-0000FC060000}"/>
    <cellStyle name="Normal 3 2 2 2 4 2 2" xfId="11984" xr:uid="{00000000-0005-0000-0000-00009C030000}"/>
    <cellStyle name="Normal 3 2 2 2 4 3" xfId="9145" xr:uid="{00000000-0005-0000-0000-00009C030000}"/>
    <cellStyle name="Normal 3 2 2 2 5" xfId="3408" xr:uid="{00000000-0005-0000-0000-0000F7060000}"/>
    <cellStyle name="Normal 3 2 2 2 5 2" xfId="10565" xr:uid="{00000000-0005-0000-0000-00009C030000}"/>
    <cellStyle name="Normal 3 2 2 2 6" xfId="6280" xr:uid="{00000000-0005-0000-0000-000084010000}"/>
    <cellStyle name="Normal 3 2 2 2 6 2" xfId="13449" xr:uid="{00000000-0005-0000-0000-000084010000}"/>
    <cellStyle name="Normal 3 2 2 2 7" xfId="7726" xr:uid="{00000000-0005-0000-0000-00009C030000}"/>
    <cellStyle name="Normal 3 2 2 3" xfId="793" xr:uid="{00000000-0005-0000-0000-0000FE060000}"/>
    <cellStyle name="Normal 3 2 2 3 2" xfId="2220" xr:uid="{00000000-0005-0000-0000-0000FF060000}"/>
    <cellStyle name="Normal 3 2 2 3 2 2" xfId="5060" xr:uid="{00000000-0005-0000-0000-0000FE060000}"/>
    <cellStyle name="Normal 3 2 2 3 2 2 2" xfId="12217" xr:uid="{00000000-0005-0000-0000-00009F030000}"/>
    <cellStyle name="Normal 3 2 2 3 2 3" xfId="9378" xr:uid="{00000000-0005-0000-0000-00009F030000}"/>
    <cellStyle name="Normal 3 2 2 3 3" xfId="3641" xr:uid="{00000000-0005-0000-0000-0000FD060000}"/>
    <cellStyle name="Normal 3 2 2 3 3 2" xfId="10798" xr:uid="{00000000-0005-0000-0000-00009F030000}"/>
    <cellStyle name="Normal 3 2 2 3 4" xfId="6563" xr:uid="{00000000-0005-0000-0000-0000AD030000}"/>
    <cellStyle name="Normal 3 2 2 3 4 2" xfId="13692" xr:uid="{00000000-0005-0000-0000-0000AD030000}"/>
    <cellStyle name="Normal 3 2 2 3 5" xfId="7959" xr:uid="{00000000-0005-0000-0000-00009F030000}"/>
    <cellStyle name="Normal 3 2 2 4" xfId="1257" xr:uid="{00000000-0005-0000-0000-000000070000}"/>
    <cellStyle name="Normal 3 2 2 4 2" xfId="2684" xr:uid="{00000000-0005-0000-0000-000001070000}"/>
    <cellStyle name="Normal 3 2 2 4 2 2" xfId="5524" xr:uid="{00000000-0005-0000-0000-000000070000}"/>
    <cellStyle name="Normal 3 2 2 4 2 2 2" xfId="12681" xr:uid="{00000000-0005-0000-0000-0000A0030000}"/>
    <cellStyle name="Normal 3 2 2 4 2 3" xfId="9842" xr:uid="{00000000-0005-0000-0000-0000A0030000}"/>
    <cellStyle name="Normal 3 2 2 4 3" xfId="4105" xr:uid="{00000000-0005-0000-0000-0000FF060000}"/>
    <cellStyle name="Normal 3 2 2 4 3 2" xfId="11262" xr:uid="{00000000-0005-0000-0000-0000A0030000}"/>
    <cellStyle name="Normal 3 2 2 4 4" xfId="7026" xr:uid="{00000000-0005-0000-0000-0000AE030000}"/>
    <cellStyle name="Normal 3 2 2 4 4 2" xfId="14155" xr:uid="{00000000-0005-0000-0000-0000AE030000}"/>
    <cellStyle name="Normal 3 2 2 4 5" xfId="8423" xr:uid="{00000000-0005-0000-0000-0000A0030000}"/>
    <cellStyle name="Normal 3 2 2 5" xfId="1754" xr:uid="{00000000-0005-0000-0000-000002070000}"/>
    <cellStyle name="Normal 3 2 2 5 2" xfId="4594" xr:uid="{00000000-0005-0000-0000-000001070000}"/>
    <cellStyle name="Normal 3 2 2 5 2 2" xfId="11751" xr:uid="{00000000-0005-0000-0000-00009B030000}"/>
    <cellStyle name="Normal 3 2 2 5 3" xfId="8912" xr:uid="{00000000-0005-0000-0000-00009B030000}"/>
    <cellStyle name="Normal 3 2 2 6" xfId="3175" xr:uid="{00000000-0005-0000-0000-0000F6060000}"/>
    <cellStyle name="Normal 3 2 2 6 2" xfId="10332" xr:uid="{00000000-0005-0000-0000-00009B030000}"/>
    <cellStyle name="Normal 3 2 2 7" xfId="6047" xr:uid="{00000000-0005-0000-0000-000083010000}"/>
    <cellStyle name="Normal 3 2 2 7 2" xfId="13216" xr:uid="{00000000-0005-0000-0000-000083010000}"/>
    <cellStyle name="Normal 3 2 2 8" xfId="7493" xr:uid="{00000000-0005-0000-0000-00009B030000}"/>
    <cellStyle name="Normal 3 2 3" xfId="240" xr:uid="{00000000-0005-0000-0000-000003070000}"/>
    <cellStyle name="Normal 3 2 3 2" xfId="6379" xr:uid="{00000000-0005-0000-0000-0000AF030000}"/>
    <cellStyle name="Normal 3 2 4" xfId="462" xr:uid="{00000000-0005-0000-0000-000004070000}"/>
    <cellStyle name="Normal 3 2 4 2" xfId="928" xr:uid="{00000000-0005-0000-0000-000005070000}"/>
    <cellStyle name="Normal 3 2 4 2 2" xfId="2355" xr:uid="{00000000-0005-0000-0000-000006070000}"/>
    <cellStyle name="Normal 3 2 4 2 2 2" xfId="5195" xr:uid="{00000000-0005-0000-0000-000005070000}"/>
    <cellStyle name="Normal 3 2 4 2 2 2 2" xfId="12352" xr:uid="{00000000-0005-0000-0000-0000A3030000}"/>
    <cellStyle name="Normal 3 2 4 2 2 3" xfId="9513" xr:uid="{00000000-0005-0000-0000-0000A3030000}"/>
    <cellStyle name="Normal 3 2 4 2 3" xfId="3776" xr:uid="{00000000-0005-0000-0000-000004070000}"/>
    <cellStyle name="Normal 3 2 4 2 3 2" xfId="10933" xr:uid="{00000000-0005-0000-0000-0000A3030000}"/>
    <cellStyle name="Normal 3 2 4 2 4" xfId="6698" xr:uid="{00000000-0005-0000-0000-0000B1030000}"/>
    <cellStyle name="Normal 3 2 4 2 4 2" xfId="13827" xr:uid="{00000000-0005-0000-0000-0000B1030000}"/>
    <cellStyle name="Normal 3 2 4 2 5" xfId="8094" xr:uid="{00000000-0005-0000-0000-0000A3030000}"/>
    <cellStyle name="Normal 3 2 4 3" xfId="1392" xr:uid="{00000000-0005-0000-0000-000007070000}"/>
    <cellStyle name="Normal 3 2 4 3 2" xfId="2819" xr:uid="{00000000-0005-0000-0000-000008070000}"/>
    <cellStyle name="Normal 3 2 4 3 2 2" xfId="5659" xr:uid="{00000000-0005-0000-0000-000007070000}"/>
    <cellStyle name="Normal 3 2 4 3 2 2 2" xfId="12816" xr:uid="{00000000-0005-0000-0000-0000A4030000}"/>
    <cellStyle name="Normal 3 2 4 3 2 3" xfId="9977" xr:uid="{00000000-0005-0000-0000-0000A4030000}"/>
    <cellStyle name="Normal 3 2 4 3 3" xfId="4240" xr:uid="{00000000-0005-0000-0000-000006070000}"/>
    <cellStyle name="Normal 3 2 4 3 3 2" xfId="11397" xr:uid="{00000000-0005-0000-0000-0000A4030000}"/>
    <cellStyle name="Normal 3 2 4 3 4" xfId="7161" xr:uid="{00000000-0005-0000-0000-0000B2030000}"/>
    <cellStyle name="Normal 3 2 4 3 4 2" xfId="14290" xr:uid="{00000000-0005-0000-0000-0000B2030000}"/>
    <cellStyle name="Normal 3 2 4 3 5" xfId="8558" xr:uid="{00000000-0005-0000-0000-0000A4030000}"/>
    <cellStyle name="Normal 3 2 4 4" xfId="1889" xr:uid="{00000000-0005-0000-0000-000009070000}"/>
    <cellStyle name="Normal 3 2 4 4 2" xfId="4729" xr:uid="{00000000-0005-0000-0000-000008070000}"/>
    <cellStyle name="Normal 3 2 4 4 2 2" xfId="11886" xr:uid="{00000000-0005-0000-0000-0000A2030000}"/>
    <cellStyle name="Normal 3 2 4 4 3" xfId="9047" xr:uid="{00000000-0005-0000-0000-0000A2030000}"/>
    <cellStyle name="Normal 3 2 4 5" xfId="3310" xr:uid="{00000000-0005-0000-0000-000003070000}"/>
    <cellStyle name="Normal 3 2 4 5 2" xfId="10467" xr:uid="{00000000-0005-0000-0000-0000A2030000}"/>
    <cellStyle name="Normal 3 2 4 6" xfId="6182" xr:uid="{00000000-0005-0000-0000-000086010000}"/>
    <cellStyle name="Normal 3 2 4 6 2" xfId="13351" xr:uid="{00000000-0005-0000-0000-000086010000}"/>
    <cellStyle name="Normal 3 2 4 7" xfId="7628" xr:uid="{00000000-0005-0000-0000-0000A2030000}"/>
    <cellStyle name="Normal 3 2 5" xfId="695" xr:uid="{00000000-0005-0000-0000-00000A070000}"/>
    <cellStyle name="Normal 3 2 5 2" xfId="2122" xr:uid="{00000000-0005-0000-0000-00000B070000}"/>
    <cellStyle name="Normal 3 2 5 2 2" xfId="4962" xr:uid="{00000000-0005-0000-0000-00000A070000}"/>
    <cellStyle name="Normal 3 2 5 2 2 2" xfId="12119" xr:uid="{00000000-0005-0000-0000-0000A5030000}"/>
    <cellStyle name="Normal 3 2 5 2 3" xfId="9280" xr:uid="{00000000-0005-0000-0000-0000A5030000}"/>
    <cellStyle name="Normal 3 2 5 3" xfId="3543" xr:uid="{00000000-0005-0000-0000-000009070000}"/>
    <cellStyle name="Normal 3 2 5 3 2" xfId="10700" xr:uid="{00000000-0005-0000-0000-0000A5030000}"/>
    <cellStyle name="Normal 3 2 5 4" xfId="6465" xr:uid="{00000000-0005-0000-0000-0000B3030000}"/>
    <cellStyle name="Normal 3 2 5 4 2" xfId="13594" xr:uid="{00000000-0005-0000-0000-0000B3030000}"/>
    <cellStyle name="Normal 3 2 5 5" xfId="7861" xr:uid="{00000000-0005-0000-0000-0000A5030000}"/>
    <cellStyle name="Normal 3 2 6" xfId="1159" xr:uid="{00000000-0005-0000-0000-00000C070000}"/>
    <cellStyle name="Normal 3 2 6 2" xfId="2586" xr:uid="{00000000-0005-0000-0000-00000D070000}"/>
    <cellStyle name="Normal 3 2 6 2 2" xfId="5426" xr:uid="{00000000-0005-0000-0000-00000C070000}"/>
    <cellStyle name="Normal 3 2 6 2 2 2" xfId="12583" xr:uid="{00000000-0005-0000-0000-0000A6030000}"/>
    <cellStyle name="Normal 3 2 6 2 3" xfId="9744" xr:uid="{00000000-0005-0000-0000-0000A6030000}"/>
    <cellStyle name="Normal 3 2 6 3" xfId="4007" xr:uid="{00000000-0005-0000-0000-00000B070000}"/>
    <cellStyle name="Normal 3 2 6 3 2" xfId="11164" xr:uid="{00000000-0005-0000-0000-0000A6030000}"/>
    <cellStyle name="Normal 3 2 6 4" xfId="6928" xr:uid="{00000000-0005-0000-0000-0000B4030000}"/>
    <cellStyle name="Normal 3 2 6 4 2" xfId="14057" xr:uid="{00000000-0005-0000-0000-0000B4030000}"/>
    <cellStyle name="Normal 3 2 6 5" xfId="8325" xr:uid="{00000000-0005-0000-0000-0000A6030000}"/>
    <cellStyle name="Normal 3 2 7" xfId="1656" xr:uid="{00000000-0005-0000-0000-00000E070000}"/>
    <cellStyle name="Normal 3 2 7 2" xfId="4496" xr:uid="{00000000-0005-0000-0000-00000D070000}"/>
    <cellStyle name="Normal 3 2 7 2 2" xfId="11653" xr:uid="{00000000-0005-0000-0000-00009A030000}"/>
    <cellStyle name="Normal 3 2 7 3" xfId="8814" xr:uid="{00000000-0005-0000-0000-00009A030000}"/>
    <cellStyle name="Normal 3 2 8" xfId="3077" xr:uid="{00000000-0005-0000-0000-0000F5060000}"/>
    <cellStyle name="Normal 3 2 8 2" xfId="10234" xr:uid="{00000000-0005-0000-0000-00009A030000}"/>
    <cellStyle name="Normal 3 2 9" xfId="5949" xr:uid="{00000000-0005-0000-0000-000082010000}"/>
    <cellStyle name="Normal 3 2 9 2" xfId="13118" xr:uid="{00000000-0005-0000-0000-000082010000}"/>
    <cellStyle name="Normal 3 3" xfId="291" xr:uid="{00000000-0005-0000-0000-00000F070000}"/>
    <cellStyle name="Normal 3 3 2" xfId="6385" xr:uid="{00000000-0005-0000-0000-0000B5030000}"/>
    <cellStyle name="Normal 3 4" xfId="239" xr:uid="{00000000-0005-0000-0000-000010070000}"/>
    <cellStyle name="Normal 3 4 2" xfId="6378" xr:uid="{00000000-0005-0000-0000-0000B6030000}"/>
    <cellStyle name="Normal 3 5" xfId="6370" xr:uid="{00000000-0005-0000-0000-0000B7030000}"/>
    <cellStyle name="Normal 3 6" xfId="6331" xr:uid="{00000000-0005-0000-0000-0000A7030000}"/>
    <cellStyle name="Normal 4" xfId="102" xr:uid="{00000000-0005-0000-0000-000011070000}"/>
    <cellStyle name="Normal 4 2" xfId="1547" xr:uid="{00000000-0005-0000-0000-000012070000}"/>
    <cellStyle name="Normal 4 2 2" xfId="6371" xr:uid="{00000000-0005-0000-0000-0000B9030000}"/>
    <cellStyle name="Normal 4 3" xfId="6332" xr:uid="{00000000-0005-0000-0000-0000B8030000}"/>
    <cellStyle name="Normal 5" xfId="59" xr:uid="{00000000-0005-0000-0000-000013070000}"/>
    <cellStyle name="Normal 5 2" xfId="293" xr:uid="{00000000-0005-0000-0000-000014070000}"/>
    <cellStyle name="Normal 5 2 2" xfId="561" xr:uid="{00000000-0005-0000-0000-000015070000}"/>
    <cellStyle name="Normal 5 2 2 2" xfId="1027" xr:uid="{00000000-0005-0000-0000-000016070000}"/>
    <cellStyle name="Normal 5 2 2 2 2" xfId="2454" xr:uid="{00000000-0005-0000-0000-000017070000}"/>
    <cellStyle name="Normal 5 2 2 2 2 2" xfId="5294" xr:uid="{00000000-0005-0000-0000-000016070000}"/>
    <cellStyle name="Normal 5 2 2 2 2 2 2" xfId="12451" xr:uid="{00000000-0005-0000-0000-0000AD030000}"/>
    <cellStyle name="Normal 5 2 2 2 2 3" xfId="9612" xr:uid="{00000000-0005-0000-0000-0000AD030000}"/>
    <cellStyle name="Normal 5 2 2 2 3" xfId="3875" xr:uid="{00000000-0005-0000-0000-000015070000}"/>
    <cellStyle name="Normal 5 2 2 2 3 2" xfId="11032" xr:uid="{00000000-0005-0000-0000-0000AD030000}"/>
    <cellStyle name="Normal 5 2 2 2 4" xfId="6796" xr:uid="{00000000-0005-0000-0000-0000BD030000}"/>
    <cellStyle name="Normal 5 2 2 2 4 2" xfId="13925" xr:uid="{00000000-0005-0000-0000-0000BD030000}"/>
    <cellStyle name="Normal 5 2 2 2 5" xfId="8193" xr:uid="{00000000-0005-0000-0000-0000AD030000}"/>
    <cellStyle name="Normal 5 2 2 3" xfId="1491" xr:uid="{00000000-0005-0000-0000-000018070000}"/>
    <cellStyle name="Normal 5 2 2 3 2" xfId="2918" xr:uid="{00000000-0005-0000-0000-000019070000}"/>
    <cellStyle name="Normal 5 2 2 3 2 2" xfId="5758" xr:uid="{00000000-0005-0000-0000-000018070000}"/>
    <cellStyle name="Normal 5 2 2 3 2 2 2" xfId="12915" xr:uid="{00000000-0005-0000-0000-0000AE030000}"/>
    <cellStyle name="Normal 5 2 2 3 2 3" xfId="10076" xr:uid="{00000000-0005-0000-0000-0000AE030000}"/>
    <cellStyle name="Normal 5 2 2 3 3" xfId="4339" xr:uid="{00000000-0005-0000-0000-000017070000}"/>
    <cellStyle name="Normal 5 2 2 3 3 2" xfId="11496" xr:uid="{00000000-0005-0000-0000-0000AE030000}"/>
    <cellStyle name="Normal 5 2 2 3 4" xfId="7260" xr:uid="{00000000-0005-0000-0000-0000BE030000}"/>
    <cellStyle name="Normal 5 2 2 3 4 2" xfId="14389" xr:uid="{00000000-0005-0000-0000-0000BE030000}"/>
    <cellStyle name="Normal 5 2 2 3 5" xfId="8657" xr:uid="{00000000-0005-0000-0000-0000AE030000}"/>
    <cellStyle name="Normal 5 2 2 4" xfId="1988" xr:uid="{00000000-0005-0000-0000-00001A070000}"/>
    <cellStyle name="Normal 5 2 2 4 2" xfId="4828" xr:uid="{00000000-0005-0000-0000-000019070000}"/>
    <cellStyle name="Normal 5 2 2 4 2 2" xfId="11985" xr:uid="{00000000-0005-0000-0000-0000AC030000}"/>
    <cellStyle name="Normal 5 2 2 4 3" xfId="9146" xr:uid="{00000000-0005-0000-0000-0000AC030000}"/>
    <cellStyle name="Normal 5 2 2 5" xfId="3409" xr:uid="{00000000-0005-0000-0000-000014070000}"/>
    <cellStyle name="Normal 5 2 2 5 2" xfId="10566" xr:uid="{00000000-0005-0000-0000-0000AC030000}"/>
    <cellStyle name="Normal 5 2 2 6" xfId="6281" xr:uid="{00000000-0005-0000-0000-00008C010000}"/>
    <cellStyle name="Normal 5 2 2 6 2" xfId="13450" xr:uid="{00000000-0005-0000-0000-00008C010000}"/>
    <cellStyle name="Normal 5 2 2 7" xfId="7727" xr:uid="{00000000-0005-0000-0000-0000AC030000}"/>
    <cellStyle name="Normal 5 2 3" xfId="794" xr:uid="{00000000-0005-0000-0000-00001B070000}"/>
    <cellStyle name="Normal 5 2 3 2" xfId="2221" xr:uid="{00000000-0005-0000-0000-00001C070000}"/>
    <cellStyle name="Normal 5 2 3 2 2" xfId="5061" xr:uid="{00000000-0005-0000-0000-00001B070000}"/>
    <cellStyle name="Normal 5 2 3 2 2 2" xfId="12218" xr:uid="{00000000-0005-0000-0000-0000AF030000}"/>
    <cellStyle name="Normal 5 2 3 2 3" xfId="9379" xr:uid="{00000000-0005-0000-0000-0000AF030000}"/>
    <cellStyle name="Normal 5 2 3 3" xfId="3642" xr:uid="{00000000-0005-0000-0000-00001A070000}"/>
    <cellStyle name="Normal 5 2 3 3 2" xfId="10799" xr:uid="{00000000-0005-0000-0000-0000AF030000}"/>
    <cellStyle name="Normal 5 2 3 4" xfId="6564" xr:uid="{00000000-0005-0000-0000-0000BF030000}"/>
    <cellStyle name="Normal 5 2 3 4 2" xfId="13693" xr:uid="{00000000-0005-0000-0000-0000BF030000}"/>
    <cellStyle name="Normal 5 2 3 5" xfId="7960" xr:uid="{00000000-0005-0000-0000-0000AF030000}"/>
    <cellStyle name="Normal 5 2 4" xfId="1258" xr:uid="{00000000-0005-0000-0000-00001D070000}"/>
    <cellStyle name="Normal 5 2 4 2" xfId="2685" xr:uid="{00000000-0005-0000-0000-00001E070000}"/>
    <cellStyle name="Normal 5 2 4 2 2" xfId="5525" xr:uid="{00000000-0005-0000-0000-00001D070000}"/>
    <cellStyle name="Normal 5 2 4 2 2 2" xfId="12682" xr:uid="{00000000-0005-0000-0000-0000B0030000}"/>
    <cellStyle name="Normal 5 2 4 2 3" xfId="9843" xr:uid="{00000000-0005-0000-0000-0000B0030000}"/>
    <cellStyle name="Normal 5 2 4 3" xfId="4106" xr:uid="{00000000-0005-0000-0000-00001C070000}"/>
    <cellStyle name="Normal 5 2 4 3 2" xfId="11263" xr:uid="{00000000-0005-0000-0000-0000B0030000}"/>
    <cellStyle name="Normal 5 2 4 4" xfId="7027" xr:uid="{00000000-0005-0000-0000-0000C0030000}"/>
    <cellStyle name="Normal 5 2 4 4 2" xfId="14156" xr:uid="{00000000-0005-0000-0000-0000C0030000}"/>
    <cellStyle name="Normal 5 2 4 5" xfId="8424" xr:uid="{00000000-0005-0000-0000-0000B0030000}"/>
    <cellStyle name="Normal 5 2 5" xfId="1755" xr:uid="{00000000-0005-0000-0000-00001F070000}"/>
    <cellStyle name="Normal 5 2 5 2" xfId="4595" xr:uid="{00000000-0005-0000-0000-00001E070000}"/>
    <cellStyle name="Normal 5 2 5 2 2" xfId="11752" xr:uid="{00000000-0005-0000-0000-0000AB030000}"/>
    <cellStyle name="Normal 5 2 5 3" xfId="8913" xr:uid="{00000000-0005-0000-0000-0000AB030000}"/>
    <cellStyle name="Normal 5 2 6" xfId="3176" xr:uid="{00000000-0005-0000-0000-000013070000}"/>
    <cellStyle name="Normal 5 2 6 2" xfId="10333" xr:uid="{00000000-0005-0000-0000-0000AB030000}"/>
    <cellStyle name="Normal 5 2 7" xfId="6048" xr:uid="{00000000-0005-0000-0000-00008B010000}"/>
    <cellStyle name="Normal 5 2 7 2" xfId="13217" xr:uid="{00000000-0005-0000-0000-00008B010000}"/>
    <cellStyle name="Normal 5 2 8" xfId="7494" xr:uid="{00000000-0005-0000-0000-0000AB030000}"/>
    <cellStyle name="Normal 5 3" xfId="405" xr:uid="{00000000-0005-0000-0000-000020070000}"/>
    <cellStyle name="Normal 5 3 2" xfId="871" xr:uid="{00000000-0005-0000-0000-000021070000}"/>
    <cellStyle name="Normal 5 3 2 2" xfId="2298" xr:uid="{00000000-0005-0000-0000-000022070000}"/>
    <cellStyle name="Normal 5 3 2 2 2" xfId="5138" xr:uid="{00000000-0005-0000-0000-000021070000}"/>
    <cellStyle name="Normal 5 3 2 2 2 2" xfId="12295" xr:uid="{00000000-0005-0000-0000-0000B2030000}"/>
    <cellStyle name="Normal 5 3 2 2 3" xfId="9456" xr:uid="{00000000-0005-0000-0000-0000B2030000}"/>
    <cellStyle name="Normal 5 3 2 3" xfId="3719" xr:uid="{00000000-0005-0000-0000-000020070000}"/>
    <cellStyle name="Normal 5 3 2 3 2" xfId="10876" xr:uid="{00000000-0005-0000-0000-0000B2030000}"/>
    <cellStyle name="Normal 5 3 2 4" xfId="6641" xr:uid="{00000000-0005-0000-0000-0000C2030000}"/>
    <cellStyle name="Normal 5 3 2 4 2" xfId="13770" xr:uid="{00000000-0005-0000-0000-0000C2030000}"/>
    <cellStyle name="Normal 5 3 2 5" xfId="8037" xr:uid="{00000000-0005-0000-0000-0000B2030000}"/>
    <cellStyle name="Normal 5 3 3" xfId="1335" xr:uid="{00000000-0005-0000-0000-000023070000}"/>
    <cellStyle name="Normal 5 3 3 2" xfId="2762" xr:uid="{00000000-0005-0000-0000-000024070000}"/>
    <cellStyle name="Normal 5 3 3 2 2" xfId="5602" xr:uid="{00000000-0005-0000-0000-000023070000}"/>
    <cellStyle name="Normal 5 3 3 2 2 2" xfId="12759" xr:uid="{00000000-0005-0000-0000-0000B3030000}"/>
    <cellStyle name="Normal 5 3 3 2 3" xfId="9920" xr:uid="{00000000-0005-0000-0000-0000B3030000}"/>
    <cellStyle name="Normal 5 3 3 3" xfId="4183" xr:uid="{00000000-0005-0000-0000-000022070000}"/>
    <cellStyle name="Normal 5 3 3 3 2" xfId="11340" xr:uid="{00000000-0005-0000-0000-0000B3030000}"/>
    <cellStyle name="Normal 5 3 3 4" xfId="7104" xr:uid="{00000000-0005-0000-0000-0000C3030000}"/>
    <cellStyle name="Normal 5 3 3 4 2" xfId="14233" xr:uid="{00000000-0005-0000-0000-0000C3030000}"/>
    <cellStyle name="Normal 5 3 3 5" xfId="8501" xr:uid="{00000000-0005-0000-0000-0000B3030000}"/>
    <cellStyle name="Normal 5 3 4" xfId="1832" xr:uid="{00000000-0005-0000-0000-000025070000}"/>
    <cellStyle name="Normal 5 3 4 2" xfId="4672" xr:uid="{00000000-0005-0000-0000-000024070000}"/>
    <cellStyle name="Normal 5 3 4 2 2" xfId="11829" xr:uid="{00000000-0005-0000-0000-0000B1030000}"/>
    <cellStyle name="Normal 5 3 4 3" xfId="8990" xr:uid="{00000000-0005-0000-0000-0000B1030000}"/>
    <cellStyle name="Normal 5 3 5" xfId="3253" xr:uid="{00000000-0005-0000-0000-00001F070000}"/>
    <cellStyle name="Normal 5 3 5 2" xfId="10410" xr:uid="{00000000-0005-0000-0000-0000B1030000}"/>
    <cellStyle name="Normal 5 3 6" xfId="6125" xr:uid="{00000000-0005-0000-0000-00008D010000}"/>
    <cellStyle name="Normal 5 3 6 2" xfId="13294" xr:uid="{00000000-0005-0000-0000-00008D010000}"/>
    <cellStyle name="Normal 5 3 7" xfId="7571" xr:uid="{00000000-0005-0000-0000-0000B1030000}"/>
    <cellStyle name="Normal 5 4" xfId="638" xr:uid="{00000000-0005-0000-0000-000026070000}"/>
    <cellStyle name="Normal 5 4 2" xfId="2065" xr:uid="{00000000-0005-0000-0000-000027070000}"/>
    <cellStyle name="Normal 5 4 2 2" xfId="4905" xr:uid="{00000000-0005-0000-0000-000026070000}"/>
    <cellStyle name="Normal 5 4 2 2 2" xfId="12062" xr:uid="{00000000-0005-0000-0000-0000B4030000}"/>
    <cellStyle name="Normal 5 4 2 3" xfId="9223" xr:uid="{00000000-0005-0000-0000-0000B4030000}"/>
    <cellStyle name="Normal 5 4 3" xfId="3486" xr:uid="{00000000-0005-0000-0000-000025070000}"/>
    <cellStyle name="Normal 5 4 3 2" xfId="10643" xr:uid="{00000000-0005-0000-0000-0000B4030000}"/>
    <cellStyle name="Normal 5 4 4" xfId="6408" xr:uid="{00000000-0005-0000-0000-0000C4030000}"/>
    <cellStyle name="Normal 5 4 4 2" xfId="13537" xr:uid="{00000000-0005-0000-0000-0000C4030000}"/>
    <cellStyle name="Normal 5 4 5" xfId="7804" xr:uid="{00000000-0005-0000-0000-0000B4030000}"/>
    <cellStyle name="Normal 5 5" xfId="1102" xr:uid="{00000000-0005-0000-0000-000028070000}"/>
    <cellStyle name="Normal 5 5 2" xfId="2529" xr:uid="{00000000-0005-0000-0000-000029070000}"/>
    <cellStyle name="Normal 5 5 2 2" xfId="5369" xr:uid="{00000000-0005-0000-0000-000028070000}"/>
    <cellStyle name="Normal 5 5 2 2 2" xfId="12526" xr:uid="{00000000-0005-0000-0000-0000B5030000}"/>
    <cellStyle name="Normal 5 5 2 3" xfId="9687" xr:uid="{00000000-0005-0000-0000-0000B5030000}"/>
    <cellStyle name="Normal 5 5 3" xfId="3950" xr:uid="{00000000-0005-0000-0000-000027070000}"/>
    <cellStyle name="Normal 5 5 3 2" xfId="11107" xr:uid="{00000000-0005-0000-0000-0000B5030000}"/>
    <cellStyle name="Normal 5 5 4" xfId="6871" xr:uid="{00000000-0005-0000-0000-0000C5030000}"/>
    <cellStyle name="Normal 5 5 4 2" xfId="14000" xr:uid="{00000000-0005-0000-0000-0000C5030000}"/>
    <cellStyle name="Normal 5 5 5" xfId="8268" xr:uid="{00000000-0005-0000-0000-0000B5030000}"/>
    <cellStyle name="Normal 5 6" xfId="1598" xr:uid="{00000000-0005-0000-0000-00002A070000}"/>
    <cellStyle name="Normal 5 6 2" xfId="4438" xr:uid="{00000000-0005-0000-0000-000029070000}"/>
    <cellStyle name="Normal 5 6 2 2" xfId="11595" xr:uid="{00000000-0005-0000-0000-0000AA030000}"/>
    <cellStyle name="Normal 5 6 3" xfId="8756" xr:uid="{00000000-0005-0000-0000-0000AA030000}"/>
    <cellStyle name="Normal 5 7" xfId="3020" xr:uid="{00000000-0005-0000-0000-000012070000}"/>
    <cellStyle name="Normal 5 7 2" xfId="10177" xr:uid="{00000000-0005-0000-0000-0000AA030000}"/>
    <cellStyle name="Normal 5 8" xfId="5892" xr:uid="{00000000-0005-0000-0000-00008A010000}"/>
    <cellStyle name="Normal 5 8 2" xfId="13061" xr:uid="{00000000-0005-0000-0000-00008A010000}"/>
    <cellStyle name="Normal 5 9" xfId="7337" xr:uid="{00000000-0005-0000-0000-0000AA030000}"/>
    <cellStyle name="Normal 6" xfId="142" xr:uid="{00000000-0005-0000-0000-00002B070000}"/>
    <cellStyle name="Normal 6 2" xfId="271" xr:uid="{00000000-0005-0000-0000-00002C070000}"/>
    <cellStyle name="Normal 6 2 2" xfId="6382" xr:uid="{00000000-0005-0000-0000-0000C7030000}"/>
    <cellStyle name="Normal 6 3" xfId="478" xr:uid="{00000000-0005-0000-0000-00002D070000}"/>
    <cellStyle name="Normal 6 3 2" xfId="944" xr:uid="{00000000-0005-0000-0000-00002E070000}"/>
    <cellStyle name="Normal 6 3 2 2" xfId="2371" xr:uid="{00000000-0005-0000-0000-00002F070000}"/>
    <cellStyle name="Normal 6 3 2 2 2" xfId="5211" xr:uid="{00000000-0005-0000-0000-00002E070000}"/>
    <cellStyle name="Normal 6 3 2 2 2 2" xfId="12368" xr:uid="{00000000-0005-0000-0000-0000B9030000}"/>
    <cellStyle name="Normal 6 3 2 2 3" xfId="9529" xr:uid="{00000000-0005-0000-0000-0000B9030000}"/>
    <cellStyle name="Normal 6 3 2 3" xfId="3792" xr:uid="{00000000-0005-0000-0000-00002D070000}"/>
    <cellStyle name="Normal 6 3 2 3 2" xfId="10949" xr:uid="{00000000-0005-0000-0000-0000B9030000}"/>
    <cellStyle name="Normal 6 3 2 4" xfId="6714" xr:uid="{00000000-0005-0000-0000-0000C9030000}"/>
    <cellStyle name="Normal 6 3 2 4 2" xfId="13843" xr:uid="{00000000-0005-0000-0000-0000C9030000}"/>
    <cellStyle name="Normal 6 3 2 5" xfId="8110" xr:uid="{00000000-0005-0000-0000-0000B9030000}"/>
    <cellStyle name="Normal 6 3 3" xfId="1408" xr:uid="{00000000-0005-0000-0000-000030070000}"/>
    <cellStyle name="Normal 6 3 3 2" xfId="2835" xr:uid="{00000000-0005-0000-0000-000031070000}"/>
    <cellStyle name="Normal 6 3 3 2 2" xfId="5675" xr:uid="{00000000-0005-0000-0000-000030070000}"/>
    <cellStyle name="Normal 6 3 3 2 2 2" xfId="12832" xr:uid="{00000000-0005-0000-0000-0000BA030000}"/>
    <cellStyle name="Normal 6 3 3 2 3" xfId="9993" xr:uid="{00000000-0005-0000-0000-0000BA030000}"/>
    <cellStyle name="Normal 6 3 3 3" xfId="4256" xr:uid="{00000000-0005-0000-0000-00002F070000}"/>
    <cellStyle name="Normal 6 3 3 3 2" xfId="11413" xr:uid="{00000000-0005-0000-0000-0000BA030000}"/>
    <cellStyle name="Normal 6 3 3 4" xfId="7177" xr:uid="{00000000-0005-0000-0000-0000CA030000}"/>
    <cellStyle name="Normal 6 3 3 4 2" xfId="14306" xr:uid="{00000000-0005-0000-0000-0000CA030000}"/>
    <cellStyle name="Normal 6 3 3 5" xfId="8574" xr:uid="{00000000-0005-0000-0000-0000BA030000}"/>
    <cellStyle name="Normal 6 3 4" xfId="1905" xr:uid="{00000000-0005-0000-0000-000032070000}"/>
    <cellStyle name="Normal 6 3 4 2" xfId="4745" xr:uid="{00000000-0005-0000-0000-000031070000}"/>
    <cellStyle name="Normal 6 3 4 2 2" xfId="11902" xr:uid="{00000000-0005-0000-0000-0000B8030000}"/>
    <cellStyle name="Normal 6 3 4 3" xfId="9063" xr:uid="{00000000-0005-0000-0000-0000B8030000}"/>
    <cellStyle name="Normal 6 3 5" xfId="3326" xr:uid="{00000000-0005-0000-0000-00002C070000}"/>
    <cellStyle name="Normal 6 3 5 2" xfId="10483" xr:uid="{00000000-0005-0000-0000-0000B8030000}"/>
    <cellStyle name="Normal 6 3 6" xfId="6198" xr:uid="{00000000-0005-0000-0000-000090010000}"/>
    <cellStyle name="Normal 6 3 6 2" xfId="13367" xr:uid="{00000000-0005-0000-0000-000090010000}"/>
    <cellStyle name="Normal 6 3 7" xfId="7644" xr:uid="{00000000-0005-0000-0000-0000B8030000}"/>
    <cellStyle name="Normal 6 4" xfId="711" xr:uid="{00000000-0005-0000-0000-000033070000}"/>
    <cellStyle name="Normal 6 4 2" xfId="2138" xr:uid="{00000000-0005-0000-0000-000034070000}"/>
    <cellStyle name="Normal 6 4 2 2" xfId="4978" xr:uid="{00000000-0005-0000-0000-000033070000}"/>
    <cellStyle name="Normal 6 4 2 2 2" xfId="12135" xr:uid="{00000000-0005-0000-0000-0000BB030000}"/>
    <cellStyle name="Normal 6 4 2 3" xfId="9296" xr:uid="{00000000-0005-0000-0000-0000BB030000}"/>
    <cellStyle name="Normal 6 4 3" xfId="3559" xr:uid="{00000000-0005-0000-0000-000032070000}"/>
    <cellStyle name="Normal 6 4 3 2" xfId="10716" xr:uid="{00000000-0005-0000-0000-0000BB030000}"/>
    <cellStyle name="Normal 6 4 4" xfId="6481" xr:uid="{00000000-0005-0000-0000-0000CB030000}"/>
    <cellStyle name="Normal 6 4 4 2" xfId="13610" xr:uid="{00000000-0005-0000-0000-0000CB030000}"/>
    <cellStyle name="Normal 6 4 5" xfId="7877" xr:uid="{00000000-0005-0000-0000-0000BB030000}"/>
    <cellStyle name="Normal 6 5" xfId="1175" xr:uid="{00000000-0005-0000-0000-000035070000}"/>
    <cellStyle name="Normal 6 5 2" xfId="2602" xr:uid="{00000000-0005-0000-0000-000036070000}"/>
    <cellStyle name="Normal 6 5 2 2" xfId="5442" xr:uid="{00000000-0005-0000-0000-000035070000}"/>
    <cellStyle name="Normal 6 5 2 2 2" xfId="12599" xr:uid="{00000000-0005-0000-0000-0000BC030000}"/>
    <cellStyle name="Normal 6 5 2 3" xfId="9760" xr:uid="{00000000-0005-0000-0000-0000BC030000}"/>
    <cellStyle name="Normal 6 5 3" xfId="4023" xr:uid="{00000000-0005-0000-0000-000034070000}"/>
    <cellStyle name="Normal 6 5 3 2" xfId="11180" xr:uid="{00000000-0005-0000-0000-0000BC030000}"/>
    <cellStyle name="Normal 6 5 4" xfId="6944" xr:uid="{00000000-0005-0000-0000-0000CC030000}"/>
    <cellStyle name="Normal 6 5 4 2" xfId="14073" xr:uid="{00000000-0005-0000-0000-0000CC030000}"/>
    <cellStyle name="Normal 6 5 5" xfId="8341" xr:uid="{00000000-0005-0000-0000-0000BC030000}"/>
    <cellStyle name="Normal 6 6" xfId="1672" xr:uid="{00000000-0005-0000-0000-000037070000}"/>
    <cellStyle name="Normal 6 6 2" xfId="4512" xr:uid="{00000000-0005-0000-0000-000036070000}"/>
    <cellStyle name="Normal 6 6 2 2" xfId="11669" xr:uid="{00000000-0005-0000-0000-0000B6030000}"/>
    <cellStyle name="Normal 6 6 3" xfId="8830" xr:uid="{00000000-0005-0000-0000-0000B6030000}"/>
    <cellStyle name="Normal 6 7" xfId="3093" xr:uid="{00000000-0005-0000-0000-00002A070000}"/>
    <cellStyle name="Normal 6 7 2" xfId="10250" xr:uid="{00000000-0005-0000-0000-0000B6030000}"/>
    <cellStyle name="Normal 6 8" xfId="5965" xr:uid="{00000000-0005-0000-0000-00008E010000}"/>
    <cellStyle name="Normal 6 8 2" xfId="13134" xr:uid="{00000000-0005-0000-0000-00008E010000}"/>
    <cellStyle name="Normal 6 9" xfId="7410" xr:uid="{00000000-0005-0000-0000-0000B6030000}"/>
    <cellStyle name="Normal 7" xfId="185" xr:uid="{00000000-0005-0000-0000-000038070000}"/>
    <cellStyle name="Normal 7 2" xfId="493" xr:uid="{00000000-0005-0000-0000-000039070000}"/>
    <cellStyle name="Normal 7 2 2" xfId="959" xr:uid="{00000000-0005-0000-0000-00003A070000}"/>
    <cellStyle name="Normal 7 2 2 2" xfId="2386" xr:uid="{00000000-0005-0000-0000-00003B070000}"/>
    <cellStyle name="Normal 7 2 2 2 2" xfId="5226" xr:uid="{00000000-0005-0000-0000-00003A070000}"/>
    <cellStyle name="Normal 7 2 2 2 2 2" xfId="12383" xr:uid="{00000000-0005-0000-0000-0000BF030000}"/>
    <cellStyle name="Normal 7 2 2 2 3" xfId="9544" xr:uid="{00000000-0005-0000-0000-0000BF030000}"/>
    <cellStyle name="Normal 7 2 2 3" xfId="3807" xr:uid="{00000000-0005-0000-0000-000039070000}"/>
    <cellStyle name="Normal 7 2 2 3 2" xfId="10964" xr:uid="{00000000-0005-0000-0000-0000BF030000}"/>
    <cellStyle name="Normal 7 2 2 4" xfId="6729" xr:uid="{00000000-0005-0000-0000-0000CF030000}"/>
    <cellStyle name="Normal 7 2 2 4 2" xfId="13858" xr:uid="{00000000-0005-0000-0000-0000CF030000}"/>
    <cellStyle name="Normal 7 2 2 5" xfId="8125" xr:uid="{00000000-0005-0000-0000-0000BF030000}"/>
    <cellStyle name="Normal 7 2 3" xfId="1423" xr:uid="{00000000-0005-0000-0000-00003C070000}"/>
    <cellStyle name="Normal 7 2 3 2" xfId="2850" xr:uid="{00000000-0005-0000-0000-00003D070000}"/>
    <cellStyle name="Normal 7 2 3 2 2" xfId="5690" xr:uid="{00000000-0005-0000-0000-00003C070000}"/>
    <cellStyle name="Normal 7 2 3 2 2 2" xfId="12847" xr:uid="{00000000-0005-0000-0000-0000C0030000}"/>
    <cellStyle name="Normal 7 2 3 2 3" xfId="10008" xr:uid="{00000000-0005-0000-0000-0000C0030000}"/>
    <cellStyle name="Normal 7 2 3 3" xfId="4271" xr:uid="{00000000-0005-0000-0000-00003B070000}"/>
    <cellStyle name="Normal 7 2 3 3 2" xfId="11428" xr:uid="{00000000-0005-0000-0000-0000C0030000}"/>
    <cellStyle name="Normal 7 2 3 4" xfId="7192" xr:uid="{00000000-0005-0000-0000-0000D0030000}"/>
    <cellStyle name="Normal 7 2 3 4 2" xfId="14321" xr:uid="{00000000-0005-0000-0000-0000D0030000}"/>
    <cellStyle name="Normal 7 2 3 5" xfId="8589" xr:uid="{00000000-0005-0000-0000-0000C0030000}"/>
    <cellStyle name="Normal 7 2 4" xfId="1920" xr:uid="{00000000-0005-0000-0000-00003E070000}"/>
    <cellStyle name="Normal 7 2 4 2" xfId="4760" xr:uid="{00000000-0005-0000-0000-00003D070000}"/>
    <cellStyle name="Normal 7 2 4 2 2" xfId="11917" xr:uid="{00000000-0005-0000-0000-0000BE030000}"/>
    <cellStyle name="Normal 7 2 4 3" xfId="6390" xr:uid="{00000000-0005-0000-0000-0000D1030000}"/>
    <cellStyle name="Normal 7 2 4 3 2" xfId="13519" xr:uid="{00000000-0005-0000-0000-0000D1030000}"/>
    <cellStyle name="Normal 7 2 4 4" xfId="9078" xr:uid="{00000000-0005-0000-0000-0000BE030000}"/>
    <cellStyle name="Normal 7 2 5" xfId="3341" xr:uid="{00000000-0005-0000-0000-000038070000}"/>
    <cellStyle name="Normal 7 2 5 2" xfId="6344" xr:uid="{00000000-0005-0000-0000-0000CE030000}"/>
    <cellStyle name="Normal 7 2 5 3" xfId="10498" xr:uid="{00000000-0005-0000-0000-0000BE030000}"/>
    <cellStyle name="Normal 7 2 6" xfId="6213" xr:uid="{00000000-0005-0000-0000-000092010000}"/>
    <cellStyle name="Normal 7 2 6 2" xfId="13382" xr:uid="{00000000-0005-0000-0000-000092010000}"/>
    <cellStyle name="Normal 7 2 7" xfId="7659" xr:uid="{00000000-0005-0000-0000-0000BE030000}"/>
    <cellStyle name="Normal 7 3" xfId="726" xr:uid="{00000000-0005-0000-0000-00003F070000}"/>
    <cellStyle name="Normal 7 3 2" xfId="2153" xr:uid="{00000000-0005-0000-0000-000040070000}"/>
    <cellStyle name="Normal 7 3 2 2" xfId="4993" xr:uid="{00000000-0005-0000-0000-00003F070000}"/>
    <cellStyle name="Normal 7 3 2 2 2" xfId="12150" xr:uid="{00000000-0005-0000-0000-0000C1030000}"/>
    <cellStyle name="Normal 7 3 2 3" xfId="9311" xr:uid="{00000000-0005-0000-0000-0000C1030000}"/>
    <cellStyle name="Normal 7 3 3" xfId="3574" xr:uid="{00000000-0005-0000-0000-00003E070000}"/>
    <cellStyle name="Normal 7 3 3 2" xfId="10731" xr:uid="{00000000-0005-0000-0000-0000C1030000}"/>
    <cellStyle name="Normal 7 3 4" xfId="6496" xr:uid="{00000000-0005-0000-0000-0000D2030000}"/>
    <cellStyle name="Normal 7 3 4 2" xfId="13625" xr:uid="{00000000-0005-0000-0000-0000D2030000}"/>
    <cellStyle name="Normal 7 3 5" xfId="7892" xr:uid="{00000000-0005-0000-0000-0000C1030000}"/>
    <cellStyle name="Normal 7 4" xfId="1190" xr:uid="{00000000-0005-0000-0000-000041070000}"/>
    <cellStyle name="Normal 7 4 2" xfId="2617" xr:uid="{00000000-0005-0000-0000-000042070000}"/>
    <cellStyle name="Normal 7 4 2 2" xfId="5457" xr:uid="{00000000-0005-0000-0000-000041070000}"/>
    <cellStyle name="Normal 7 4 2 2 2" xfId="12614" xr:uid="{00000000-0005-0000-0000-0000C2030000}"/>
    <cellStyle name="Normal 7 4 2 3" xfId="9775" xr:uid="{00000000-0005-0000-0000-0000C2030000}"/>
    <cellStyle name="Normal 7 4 3" xfId="4038" xr:uid="{00000000-0005-0000-0000-000040070000}"/>
    <cellStyle name="Normal 7 4 3 2" xfId="11195" xr:uid="{00000000-0005-0000-0000-0000C2030000}"/>
    <cellStyle name="Normal 7 4 4" xfId="6959" xr:uid="{00000000-0005-0000-0000-0000D3030000}"/>
    <cellStyle name="Normal 7 4 4 2" xfId="14088" xr:uid="{00000000-0005-0000-0000-0000D3030000}"/>
    <cellStyle name="Normal 7 4 5" xfId="8356" xr:uid="{00000000-0005-0000-0000-0000C2030000}"/>
    <cellStyle name="Normal 7 5" xfId="1687" xr:uid="{00000000-0005-0000-0000-000043070000}"/>
    <cellStyle name="Normal 7 5 2" xfId="4527" xr:uid="{00000000-0005-0000-0000-000042070000}"/>
    <cellStyle name="Normal 7 5 2 2" xfId="11684" xr:uid="{00000000-0005-0000-0000-0000BD030000}"/>
    <cellStyle name="Normal 7 5 3" xfId="6372" xr:uid="{00000000-0005-0000-0000-0000D4030000}"/>
    <cellStyle name="Normal 7 5 3 2" xfId="13516" xr:uid="{00000000-0005-0000-0000-0000D4030000}"/>
    <cellStyle name="Normal 7 5 4" xfId="8845" xr:uid="{00000000-0005-0000-0000-0000BD030000}"/>
    <cellStyle name="Normal 7 6" xfId="3108" xr:uid="{00000000-0005-0000-0000-000037070000}"/>
    <cellStyle name="Normal 7 6 2" xfId="6334" xr:uid="{00000000-0005-0000-0000-0000CD030000}"/>
    <cellStyle name="Normal 7 6 3" xfId="10265" xr:uid="{00000000-0005-0000-0000-0000BD030000}"/>
    <cellStyle name="Normal 7 7" xfId="5980" xr:uid="{00000000-0005-0000-0000-000091010000}"/>
    <cellStyle name="Normal 7 7 2" xfId="13149" xr:uid="{00000000-0005-0000-0000-000091010000}"/>
    <cellStyle name="Normal 7 8" xfId="7425" xr:uid="{00000000-0005-0000-0000-0000BD030000}"/>
    <cellStyle name="Normal 8" xfId="346" xr:uid="{00000000-0005-0000-0000-000044070000}"/>
    <cellStyle name="Normal 8 2" xfId="6387" xr:uid="{00000000-0005-0000-0000-0000D6030000}"/>
    <cellStyle name="Normal 8 3" xfId="6333" xr:uid="{00000000-0005-0000-0000-0000D5030000}"/>
    <cellStyle name="Normal 9" xfId="344" xr:uid="{00000000-0005-0000-0000-000045070000}"/>
    <cellStyle name="Normal 9 2" xfId="841" xr:uid="{00000000-0005-0000-0000-000046070000}"/>
    <cellStyle name="Normal 9 2 2" xfId="2268" xr:uid="{00000000-0005-0000-0000-000047070000}"/>
    <cellStyle name="Normal 9 2 2 2" xfId="5108" xr:uid="{00000000-0005-0000-0000-000046070000}"/>
    <cellStyle name="Normal 9 2 2 2 2" xfId="12265" xr:uid="{00000000-0005-0000-0000-0000C5030000}"/>
    <cellStyle name="Normal 9 2 2 3" xfId="9426" xr:uid="{00000000-0005-0000-0000-0000C5030000}"/>
    <cellStyle name="Normal 9 2 3" xfId="3689" xr:uid="{00000000-0005-0000-0000-000045070000}"/>
    <cellStyle name="Normal 9 2 3 2" xfId="10846" xr:uid="{00000000-0005-0000-0000-0000C5030000}"/>
    <cellStyle name="Normal 9 2 4" xfId="6611" xr:uid="{00000000-0005-0000-0000-0000D8030000}"/>
    <cellStyle name="Normal 9 2 4 2" xfId="13740" xr:uid="{00000000-0005-0000-0000-0000D8030000}"/>
    <cellStyle name="Normal 9 2 5" xfId="8007" xr:uid="{00000000-0005-0000-0000-0000C5030000}"/>
    <cellStyle name="Normal 9 3" xfId="1305" xr:uid="{00000000-0005-0000-0000-000048070000}"/>
    <cellStyle name="Normal 9 3 2" xfId="2732" xr:uid="{00000000-0005-0000-0000-000049070000}"/>
    <cellStyle name="Normal 9 3 2 2" xfId="5572" xr:uid="{00000000-0005-0000-0000-000048070000}"/>
    <cellStyle name="Normal 9 3 2 2 2" xfId="12729" xr:uid="{00000000-0005-0000-0000-0000C6030000}"/>
    <cellStyle name="Normal 9 3 2 3" xfId="9890" xr:uid="{00000000-0005-0000-0000-0000C6030000}"/>
    <cellStyle name="Normal 9 3 3" xfId="4153" xr:uid="{00000000-0005-0000-0000-000047070000}"/>
    <cellStyle name="Normal 9 3 3 2" xfId="11310" xr:uid="{00000000-0005-0000-0000-0000C6030000}"/>
    <cellStyle name="Normal 9 3 4" xfId="7074" xr:uid="{00000000-0005-0000-0000-0000D9030000}"/>
    <cellStyle name="Normal 9 3 4 2" xfId="14203" xr:uid="{00000000-0005-0000-0000-0000D9030000}"/>
    <cellStyle name="Normal 9 3 5" xfId="8471" xr:uid="{00000000-0005-0000-0000-0000C6030000}"/>
    <cellStyle name="Normal 9 4" xfId="1802" xr:uid="{00000000-0005-0000-0000-00004A070000}"/>
    <cellStyle name="Normal 9 4 2" xfId="4642" xr:uid="{00000000-0005-0000-0000-000049070000}"/>
    <cellStyle name="Normal 9 4 2 2" xfId="11799" xr:uid="{00000000-0005-0000-0000-0000C4030000}"/>
    <cellStyle name="Normal 9 4 3" xfId="6386" xr:uid="{00000000-0005-0000-0000-0000DA030000}"/>
    <cellStyle name="Normal 9 4 3 2" xfId="13518" xr:uid="{00000000-0005-0000-0000-0000DA030000}"/>
    <cellStyle name="Normal 9 4 4" xfId="8960" xr:uid="{00000000-0005-0000-0000-0000C4030000}"/>
    <cellStyle name="Normal 9 5" xfId="3223" xr:uid="{00000000-0005-0000-0000-000044070000}"/>
    <cellStyle name="Normal 9 5 2" xfId="6336" xr:uid="{00000000-0005-0000-0000-0000D7030000}"/>
    <cellStyle name="Normal 9 5 3" xfId="10380" xr:uid="{00000000-0005-0000-0000-0000C4030000}"/>
    <cellStyle name="Normal 9 6" xfId="6095" xr:uid="{00000000-0005-0000-0000-000094010000}"/>
    <cellStyle name="Normal 9 6 2" xfId="13264" xr:uid="{00000000-0005-0000-0000-000094010000}"/>
    <cellStyle name="Normal 9 7" xfId="7541" xr:uid="{00000000-0005-0000-0000-0000C4030000}"/>
    <cellStyle name="Note 10" xfId="39" xr:uid="{00000000-0005-0000-0000-00004B070000}"/>
    <cellStyle name="Note 10 10" xfId="5872" xr:uid="{00000000-0005-0000-0000-000095010000}"/>
    <cellStyle name="Note 10 10 2" xfId="13046" xr:uid="{00000000-0005-0000-0000-000095010000}"/>
    <cellStyle name="Note 10 11" xfId="7322" xr:uid="{00000000-0005-0000-0000-0000C7030000}"/>
    <cellStyle name="Note 10 2" xfId="80" xr:uid="{00000000-0005-0000-0000-00004C070000}"/>
    <cellStyle name="Note 10 2 2" xfId="295" xr:uid="{00000000-0005-0000-0000-00004D070000}"/>
    <cellStyle name="Note 10 2 2 2" xfId="563" xr:uid="{00000000-0005-0000-0000-00004E070000}"/>
    <cellStyle name="Note 10 2 2 2 2" xfId="1029" xr:uid="{00000000-0005-0000-0000-00004F070000}"/>
    <cellStyle name="Note 10 2 2 2 2 2" xfId="2456" xr:uid="{00000000-0005-0000-0000-000050070000}"/>
    <cellStyle name="Note 10 2 2 2 2 2 2" xfId="5296" xr:uid="{00000000-0005-0000-0000-00004F070000}"/>
    <cellStyle name="Note 10 2 2 2 2 2 2 2" xfId="12453" xr:uid="{00000000-0005-0000-0000-0000CB030000}"/>
    <cellStyle name="Note 10 2 2 2 2 2 3" xfId="9614" xr:uid="{00000000-0005-0000-0000-0000CB030000}"/>
    <cellStyle name="Note 10 2 2 2 2 3" xfId="3877" xr:uid="{00000000-0005-0000-0000-00004E070000}"/>
    <cellStyle name="Note 10 2 2 2 2 3 2" xfId="11034" xr:uid="{00000000-0005-0000-0000-0000CB030000}"/>
    <cellStyle name="Note 10 2 2 2 2 4" xfId="6798" xr:uid="{00000000-0005-0000-0000-0000DF030000}"/>
    <cellStyle name="Note 10 2 2 2 2 4 2" xfId="13927" xr:uid="{00000000-0005-0000-0000-0000DF030000}"/>
    <cellStyle name="Note 10 2 2 2 2 5" xfId="8195" xr:uid="{00000000-0005-0000-0000-0000CB030000}"/>
    <cellStyle name="Note 10 2 2 2 3" xfId="1493" xr:uid="{00000000-0005-0000-0000-000051070000}"/>
    <cellStyle name="Note 10 2 2 2 3 2" xfId="2920" xr:uid="{00000000-0005-0000-0000-000052070000}"/>
    <cellStyle name="Note 10 2 2 2 3 2 2" xfId="5760" xr:uid="{00000000-0005-0000-0000-000051070000}"/>
    <cellStyle name="Note 10 2 2 2 3 2 2 2" xfId="12917" xr:uid="{00000000-0005-0000-0000-0000CC030000}"/>
    <cellStyle name="Note 10 2 2 2 3 2 3" xfId="10078" xr:uid="{00000000-0005-0000-0000-0000CC030000}"/>
    <cellStyle name="Note 10 2 2 2 3 3" xfId="4341" xr:uid="{00000000-0005-0000-0000-000050070000}"/>
    <cellStyle name="Note 10 2 2 2 3 3 2" xfId="11498" xr:uid="{00000000-0005-0000-0000-0000CC030000}"/>
    <cellStyle name="Note 10 2 2 2 3 4" xfId="7262" xr:uid="{00000000-0005-0000-0000-0000E0030000}"/>
    <cellStyle name="Note 10 2 2 2 3 4 2" xfId="14391" xr:uid="{00000000-0005-0000-0000-0000E0030000}"/>
    <cellStyle name="Note 10 2 2 2 3 5" xfId="8659" xr:uid="{00000000-0005-0000-0000-0000CC030000}"/>
    <cellStyle name="Note 10 2 2 2 4" xfId="1990" xr:uid="{00000000-0005-0000-0000-000053070000}"/>
    <cellStyle name="Note 10 2 2 2 4 2" xfId="4830" xr:uid="{00000000-0005-0000-0000-000052070000}"/>
    <cellStyle name="Note 10 2 2 2 4 2 2" xfId="11987" xr:uid="{00000000-0005-0000-0000-0000CA030000}"/>
    <cellStyle name="Note 10 2 2 2 4 3" xfId="9148" xr:uid="{00000000-0005-0000-0000-0000CA030000}"/>
    <cellStyle name="Note 10 2 2 2 5" xfId="3411" xr:uid="{00000000-0005-0000-0000-00004D070000}"/>
    <cellStyle name="Note 10 2 2 2 5 2" xfId="10568" xr:uid="{00000000-0005-0000-0000-0000CA030000}"/>
    <cellStyle name="Note 10 2 2 2 6" xfId="6283" xr:uid="{00000000-0005-0000-0000-000098010000}"/>
    <cellStyle name="Note 10 2 2 2 6 2" xfId="13452" xr:uid="{00000000-0005-0000-0000-000098010000}"/>
    <cellStyle name="Note 10 2 2 2 7" xfId="7729" xr:uid="{00000000-0005-0000-0000-0000CA030000}"/>
    <cellStyle name="Note 10 2 2 3" xfId="796" xr:uid="{00000000-0005-0000-0000-000054070000}"/>
    <cellStyle name="Note 10 2 2 3 2" xfId="2223" xr:uid="{00000000-0005-0000-0000-000055070000}"/>
    <cellStyle name="Note 10 2 2 3 2 2" xfId="5063" xr:uid="{00000000-0005-0000-0000-000054070000}"/>
    <cellStyle name="Note 10 2 2 3 2 2 2" xfId="12220" xr:uid="{00000000-0005-0000-0000-0000CD030000}"/>
    <cellStyle name="Note 10 2 2 3 2 3" xfId="9381" xr:uid="{00000000-0005-0000-0000-0000CD030000}"/>
    <cellStyle name="Note 10 2 2 3 3" xfId="3644" xr:uid="{00000000-0005-0000-0000-000053070000}"/>
    <cellStyle name="Note 10 2 2 3 3 2" xfId="10801" xr:uid="{00000000-0005-0000-0000-0000CD030000}"/>
    <cellStyle name="Note 10 2 2 3 4" xfId="6566" xr:uid="{00000000-0005-0000-0000-0000E1030000}"/>
    <cellStyle name="Note 10 2 2 3 4 2" xfId="13695" xr:uid="{00000000-0005-0000-0000-0000E1030000}"/>
    <cellStyle name="Note 10 2 2 3 5" xfId="7962" xr:uid="{00000000-0005-0000-0000-0000CD030000}"/>
    <cellStyle name="Note 10 2 2 4" xfId="1260" xr:uid="{00000000-0005-0000-0000-000056070000}"/>
    <cellStyle name="Note 10 2 2 4 2" xfId="2687" xr:uid="{00000000-0005-0000-0000-000057070000}"/>
    <cellStyle name="Note 10 2 2 4 2 2" xfId="5527" xr:uid="{00000000-0005-0000-0000-000056070000}"/>
    <cellStyle name="Note 10 2 2 4 2 2 2" xfId="12684" xr:uid="{00000000-0005-0000-0000-0000CE030000}"/>
    <cellStyle name="Note 10 2 2 4 2 3" xfId="9845" xr:uid="{00000000-0005-0000-0000-0000CE030000}"/>
    <cellStyle name="Note 10 2 2 4 3" xfId="4108" xr:uid="{00000000-0005-0000-0000-000055070000}"/>
    <cellStyle name="Note 10 2 2 4 3 2" xfId="11265" xr:uid="{00000000-0005-0000-0000-0000CE030000}"/>
    <cellStyle name="Note 10 2 2 4 4" xfId="7029" xr:uid="{00000000-0005-0000-0000-0000E2030000}"/>
    <cellStyle name="Note 10 2 2 4 4 2" xfId="14158" xr:uid="{00000000-0005-0000-0000-0000E2030000}"/>
    <cellStyle name="Note 10 2 2 4 5" xfId="8426" xr:uid="{00000000-0005-0000-0000-0000CE030000}"/>
    <cellStyle name="Note 10 2 2 5" xfId="1757" xr:uid="{00000000-0005-0000-0000-000058070000}"/>
    <cellStyle name="Note 10 2 2 5 2" xfId="4597" xr:uid="{00000000-0005-0000-0000-000057070000}"/>
    <cellStyle name="Note 10 2 2 5 2 2" xfId="11754" xr:uid="{00000000-0005-0000-0000-0000C9030000}"/>
    <cellStyle name="Note 10 2 2 5 3" xfId="8915" xr:uid="{00000000-0005-0000-0000-0000C9030000}"/>
    <cellStyle name="Note 10 2 2 6" xfId="3178" xr:uid="{00000000-0005-0000-0000-00004C070000}"/>
    <cellStyle name="Note 10 2 2 6 2" xfId="10335" xr:uid="{00000000-0005-0000-0000-0000C9030000}"/>
    <cellStyle name="Note 10 2 2 7" xfId="6050" xr:uid="{00000000-0005-0000-0000-000097010000}"/>
    <cellStyle name="Note 10 2 2 7 2" xfId="13219" xr:uid="{00000000-0005-0000-0000-000097010000}"/>
    <cellStyle name="Note 10 2 2 8" xfId="7496" xr:uid="{00000000-0005-0000-0000-0000C9030000}"/>
    <cellStyle name="Note 10 2 3" xfId="426" xr:uid="{00000000-0005-0000-0000-000059070000}"/>
    <cellStyle name="Note 10 2 3 2" xfId="892" xr:uid="{00000000-0005-0000-0000-00005A070000}"/>
    <cellStyle name="Note 10 2 3 2 2" xfId="2319" xr:uid="{00000000-0005-0000-0000-00005B070000}"/>
    <cellStyle name="Note 10 2 3 2 2 2" xfId="5159" xr:uid="{00000000-0005-0000-0000-00005A070000}"/>
    <cellStyle name="Note 10 2 3 2 2 2 2" xfId="12316" xr:uid="{00000000-0005-0000-0000-0000D0030000}"/>
    <cellStyle name="Note 10 2 3 2 2 3" xfId="9477" xr:uid="{00000000-0005-0000-0000-0000D0030000}"/>
    <cellStyle name="Note 10 2 3 2 3" xfId="3740" xr:uid="{00000000-0005-0000-0000-000059070000}"/>
    <cellStyle name="Note 10 2 3 2 3 2" xfId="10897" xr:uid="{00000000-0005-0000-0000-0000D0030000}"/>
    <cellStyle name="Note 10 2 3 2 4" xfId="6662" xr:uid="{00000000-0005-0000-0000-0000E4030000}"/>
    <cellStyle name="Note 10 2 3 2 4 2" xfId="13791" xr:uid="{00000000-0005-0000-0000-0000E4030000}"/>
    <cellStyle name="Note 10 2 3 2 5" xfId="8058" xr:uid="{00000000-0005-0000-0000-0000D0030000}"/>
    <cellStyle name="Note 10 2 3 3" xfId="1356" xr:uid="{00000000-0005-0000-0000-00005C070000}"/>
    <cellStyle name="Note 10 2 3 3 2" xfId="2783" xr:uid="{00000000-0005-0000-0000-00005D070000}"/>
    <cellStyle name="Note 10 2 3 3 2 2" xfId="5623" xr:uid="{00000000-0005-0000-0000-00005C070000}"/>
    <cellStyle name="Note 10 2 3 3 2 2 2" xfId="12780" xr:uid="{00000000-0005-0000-0000-0000D1030000}"/>
    <cellStyle name="Note 10 2 3 3 2 3" xfId="9941" xr:uid="{00000000-0005-0000-0000-0000D1030000}"/>
    <cellStyle name="Note 10 2 3 3 3" xfId="4204" xr:uid="{00000000-0005-0000-0000-00005B070000}"/>
    <cellStyle name="Note 10 2 3 3 3 2" xfId="11361" xr:uid="{00000000-0005-0000-0000-0000D1030000}"/>
    <cellStyle name="Note 10 2 3 3 4" xfId="7125" xr:uid="{00000000-0005-0000-0000-0000E5030000}"/>
    <cellStyle name="Note 10 2 3 3 4 2" xfId="14254" xr:uid="{00000000-0005-0000-0000-0000E5030000}"/>
    <cellStyle name="Note 10 2 3 3 5" xfId="8522" xr:uid="{00000000-0005-0000-0000-0000D1030000}"/>
    <cellStyle name="Note 10 2 3 4" xfId="1853" xr:uid="{00000000-0005-0000-0000-00005E070000}"/>
    <cellStyle name="Note 10 2 3 4 2" xfId="4693" xr:uid="{00000000-0005-0000-0000-00005D070000}"/>
    <cellStyle name="Note 10 2 3 4 2 2" xfId="11850" xr:uid="{00000000-0005-0000-0000-0000CF030000}"/>
    <cellStyle name="Note 10 2 3 4 3" xfId="9011" xr:uid="{00000000-0005-0000-0000-0000CF030000}"/>
    <cellStyle name="Note 10 2 3 5" xfId="3274" xr:uid="{00000000-0005-0000-0000-000058070000}"/>
    <cellStyle name="Note 10 2 3 5 2" xfId="10431" xr:uid="{00000000-0005-0000-0000-0000CF030000}"/>
    <cellStyle name="Note 10 2 3 6" xfId="6146" xr:uid="{00000000-0005-0000-0000-000099010000}"/>
    <cellStyle name="Note 10 2 3 6 2" xfId="13315" xr:uid="{00000000-0005-0000-0000-000099010000}"/>
    <cellStyle name="Note 10 2 3 7" xfId="7592" xr:uid="{00000000-0005-0000-0000-0000CF030000}"/>
    <cellStyle name="Note 10 2 4" xfId="659" xr:uid="{00000000-0005-0000-0000-00005F070000}"/>
    <cellStyle name="Note 10 2 4 2" xfId="2086" xr:uid="{00000000-0005-0000-0000-000060070000}"/>
    <cellStyle name="Note 10 2 4 2 2" xfId="4926" xr:uid="{00000000-0005-0000-0000-00005F070000}"/>
    <cellStyle name="Note 10 2 4 2 2 2" xfId="12083" xr:uid="{00000000-0005-0000-0000-0000D2030000}"/>
    <cellStyle name="Note 10 2 4 2 3" xfId="9244" xr:uid="{00000000-0005-0000-0000-0000D2030000}"/>
    <cellStyle name="Note 10 2 4 3" xfId="3507" xr:uid="{00000000-0005-0000-0000-00005E070000}"/>
    <cellStyle name="Note 10 2 4 3 2" xfId="10664" xr:uid="{00000000-0005-0000-0000-0000D2030000}"/>
    <cellStyle name="Note 10 2 4 4" xfId="6429" xr:uid="{00000000-0005-0000-0000-0000E6030000}"/>
    <cellStyle name="Note 10 2 4 4 2" xfId="13558" xr:uid="{00000000-0005-0000-0000-0000E6030000}"/>
    <cellStyle name="Note 10 2 4 5" xfId="7825" xr:uid="{00000000-0005-0000-0000-0000D2030000}"/>
    <cellStyle name="Note 10 2 5" xfId="1123" xr:uid="{00000000-0005-0000-0000-000061070000}"/>
    <cellStyle name="Note 10 2 5 2" xfId="2550" xr:uid="{00000000-0005-0000-0000-000062070000}"/>
    <cellStyle name="Note 10 2 5 2 2" xfId="5390" xr:uid="{00000000-0005-0000-0000-000061070000}"/>
    <cellStyle name="Note 10 2 5 2 2 2" xfId="12547" xr:uid="{00000000-0005-0000-0000-0000D3030000}"/>
    <cellStyle name="Note 10 2 5 2 3" xfId="9708" xr:uid="{00000000-0005-0000-0000-0000D3030000}"/>
    <cellStyle name="Note 10 2 5 3" xfId="3971" xr:uid="{00000000-0005-0000-0000-000060070000}"/>
    <cellStyle name="Note 10 2 5 3 2" xfId="11128" xr:uid="{00000000-0005-0000-0000-0000D3030000}"/>
    <cellStyle name="Note 10 2 5 4" xfId="6892" xr:uid="{00000000-0005-0000-0000-0000E7030000}"/>
    <cellStyle name="Note 10 2 5 4 2" xfId="14021" xr:uid="{00000000-0005-0000-0000-0000E7030000}"/>
    <cellStyle name="Note 10 2 5 5" xfId="8289" xr:uid="{00000000-0005-0000-0000-0000D3030000}"/>
    <cellStyle name="Note 10 2 6" xfId="1619" xr:uid="{00000000-0005-0000-0000-000063070000}"/>
    <cellStyle name="Note 10 2 6 2" xfId="4459" xr:uid="{00000000-0005-0000-0000-000062070000}"/>
    <cellStyle name="Note 10 2 6 2 2" xfId="11616" xr:uid="{00000000-0005-0000-0000-0000C8030000}"/>
    <cellStyle name="Note 10 2 6 3" xfId="8777" xr:uid="{00000000-0005-0000-0000-0000C8030000}"/>
    <cellStyle name="Note 10 2 7" xfId="3041" xr:uid="{00000000-0005-0000-0000-00004B070000}"/>
    <cellStyle name="Note 10 2 7 2" xfId="10198" xr:uid="{00000000-0005-0000-0000-0000C8030000}"/>
    <cellStyle name="Note 10 2 8" xfId="5913" xr:uid="{00000000-0005-0000-0000-000096010000}"/>
    <cellStyle name="Note 10 2 8 2" xfId="13082" xr:uid="{00000000-0005-0000-0000-000096010000}"/>
    <cellStyle name="Note 10 2 9" xfId="7358" xr:uid="{00000000-0005-0000-0000-0000C8030000}"/>
    <cellStyle name="Note 10 3" xfId="127" xr:uid="{00000000-0005-0000-0000-000064070000}"/>
    <cellStyle name="Note 10 3 2" xfId="296" xr:uid="{00000000-0005-0000-0000-000065070000}"/>
    <cellStyle name="Note 10 3 2 2" xfId="564" xr:uid="{00000000-0005-0000-0000-000066070000}"/>
    <cellStyle name="Note 10 3 2 2 2" xfId="1030" xr:uid="{00000000-0005-0000-0000-000067070000}"/>
    <cellStyle name="Note 10 3 2 2 2 2" xfId="2457" xr:uid="{00000000-0005-0000-0000-000068070000}"/>
    <cellStyle name="Note 10 3 2 2 2 2 2" xfId="5297" xr:uid="{00000000-0005-0000-0000-000067070000}"/>
    <cellStyle name="Note 10 3 2 2 2 2 2 2" xfId="12454" xr:uid="{00000000-0005-0000-0000-0000D7030000}"/>
    <cellStyle name="Note 10 3 2 2 2 2 3" xfId="9615" xr:uid="{00000000-0005-0000-0000-0000D7030000}"/>
    <cellStyle name="Note 10 3 2 2 2 3" xfId="3878" xr:uid="{00000000-0005-0000-0000-000066070000}"/>
    <cellStyle name="Note 10 3 2 2 2 3 2" xfId="11035" xr:uid="{00000000-0005-0000-0000-0000D7030000}"/>
    <cellStyle name="Note 10 3 2 2 2 4" xfId="6799" xr:uid="{00000000-0005-0000-0000-0000EB030000}"/>
    <cellStyle name="Note 10 3 2 2 2 4 2" xfId="13928" xr:uid="{00000000-0005-0000-0000-0000EB030000}"/>
    <cellStyle name="Note 10 3 2 2 2 5" xfId="8196" xr:uid="{00000000-0005-0000-0000-0000D7030000}"/>
    <cellStyle name="Note 10 3 2 2 3" xfId="1494" xr:uid="{00000000-0005-0000-0000-000069070000}"/>
    <cellStyle name="Note 10 3 2 2 3 2" xfId="2921" xr:uid="{00000000-0005-0000-0000-00006A070000}"/>
    <cellStyle name="Note 10 3 2 2 3 2 2" xfId="5761" xr:uid="{00000000-0005-0000-0000-000069070000}"/>
    <cellStyle name="Note 10 3 2 2 3 2 2 2" xfId="12918" xr:uid="{00000000-0005-0000-0000-0000D8030000}"/>
    <cellStyle name="Note 10 3 2 2 3 2 3" xfId="10079" xr:uid="{00000000-0005-0000-0000-0000D8030000}"/>
    <cellStyle name="Note 10 3 2 2 3 3" xfId="4342" xr:uid="{00000000-0005-0000-0000-000068070000}"/>
    <cellStyle name="Note 10 3 2 2 3 3 2" xfId="11499" xr:uid="{00000000-0005-0000-0000-0000D8030000}"/>
    <cellStyle name="Note 10 3 2 2 3 4" xfId="7263" xr:uid="{00000000-0005-0000-0000-0000EC030000}"/>
    <cellStyle name="Note 10 3 2 2 3 4 2" xfId="14392" xr:uid="{00000000-0005-0000-0000-0000EC030000}"/>
    <cellStyle name="Note 10 3 2 2 3 5" xfId="8660" xr:uid="{00000000-0005-0000-0000-0000D8030000}"/>
    <cellStyle name="Note 10 3 2 2 4" xfId="1991" xr:uid="{00000000-0005-0000-0000-00006B070000}"/>
    <cellStyle name="Note 10 3 2 2 4 2" xfId="4831" xr:uid="{00000000-0005-0000-0000-00006A070000}"/>
    <cellStyle name="Note 10 3 2 2 4 2 2" xfId="11988" xr:uid="{00000000-0005-0000-0000-0000D6030000}"/>
    <cellStyle name="Note 10 3 2 2 4 3" xfId="9149" xr:uid="{00000000-0005-0000-0000-0000D6030000}"/>
    <cellStyle name="Note 10 3 2 2 5" xfId="3412" xr:uid="{00000000-0005-0000-0000-000065070000}"/>
    <cellStyle name="Note 10 3 2 2 5 2" xfId="10569" xr:uid="{00000000-0005-0000-0000-0000D6030000}"/>
    <cellStyle name="Note 10 3 2 2 6" xfId="6284" xr:uid="{00000000-0005-0000-0000-00009C010000}"/>
    <cellStyle name="Note 10 3 2 2 6 2" xfId="13453" xr:uid="{00000000-0005-0000-0000-00009C010000}"/>
    <cellStyle name="Note 10 3 2 2 7" xfId="7730" xr:uid="{00000000-0005-0000-0000-0000D6030000}"/>
    <cellStyle name="Note 10 3 2 3" xfId="797" xr:uid="{00000000-0005-0000-0000-00006C070000}"/>
    <cellStyle name="Note 10 3 2 3 2" xfId="2224" xr:uid="{00000000-0005-0000-0000-00006D070000}"/>
    <cellStyle name="Note 10 3 2 3 2 2" xfId="5064" xr:uid="{00000000-0005-0000-0000-00006C070000}"/>
    <cellStyle name="Note 10 3 2 3 2 2 2" xfId="12221" xr:uid="{00000000-0005-0000-0000-0000D9030000}"/>
    <cellStyle name="Note 10 3 2 3 2 3" xfId="9382" xr:uid="{00000000-0005-0000-0000-0000D9030000}"/>
    <cellStyle name="Note 10 3 2 3 3" xfId="3645" xr:uid="{00000000-0005-0000-0000-00006B070000}"/>
    <cellStyle name="Note 10 3 2 3 3 2" xfId="10802" xr:uid="{00000000-0005-0000-0000-0000D9030000}"/>
    <cellStyle name="Note 10 3 2 3 4" xfId="6567" xr:uid="{00000000-0005-0000-0000-0000ED030000}"/>
    <cellStyle name="Note 10 3 2 3 4 2" xfId="13696" xr:uid="{00000000-0005-0000-0000-0000ED030000}"/>
    <cellStyle name="Note 10 3 2 3 5" xfId="7963" xr:uid="{00000000-0005-0000-0000-0000D9030000}"/>
    <cellStyle name="Note 10 3 2 4" xfId="1261" xr:uid="{00000000-0005-0000-0000-00006E070000}"/>
    <cellStyle name="Note 10 3 2 4 2" xfId="2688" xr:uid="{00000000-0005-0000-0000-00006F070000}"/>
    <cellStyle name="Note 10 3 2 4 2 2" xfId="5528" xr:uid="{00000000-0005-0000-0000-00006E070000}"/>
    <cellStyle name="Note 10 3 2 4 2 2 2" xfId="12685" xr:uid="{00000000-0005-0000-0000-0000DA030000}"/>
    <cellStyle name="Note 10 3 2 4 2 3" xfId="9846" xr:uid="{00000000-0005-0000-0000-0000DA030000}"/>
    <cellStyle name="Note 10 3 2 4 3" xfId="4109" xr:uid="{00000000-0005-0000-0000-00006D070000}"/>
    <cellStyle name="Note 10 3 2 4 3 2" xfId="11266" xr:uid="{00000000-0005-0000-0000-0000DA030000}"/>
    <cellStyle name="Note 10 3 2 4 4" xfId="7030" xr:uid="{00000000-0005-0000-0000-0000EE030000}"/>
    <cellStyle name="Note 10 3 2 4 4 2" xfId="14159" xr:uid="{00000000-0005-0000-0000-0000EE030000}"/>
    <cellStyle name="Note 10 3 2 4 5" xfId="8427" xr:uid="{00000000-0005-0000-0000-0000DA030000}"/>
    <cellStyle name="Note 10 3 2 5" xfId="1758" xr:uid="{00000000-0005-0000-0000-000070070000}"/>
    <cellStyle name="Note 10 3 2 5 2" xfId="4598" xr:uid="{00000000-0005-0000-0000-00006F070000}"/>
    <cellStyle name="Note 10 3 2 5 2 2" xfId="11755" xr:uid="{00000000-0005-0000-0000-0000D5030000}"/>
    <cellStyle name="Note 10 3 2 5 3" xfId="8916" xr:uid="{00000000-0005-0000-0000-0000D5030000}"/>
    <cellStyle name="Note 10 3 2 6" xfId="3179" xr:uid="{00000000-0005-0000-0000-000064070000}"/>
    <cellStyle name="Note 10 3 2 6 2" xfId="10336" xr:uid="{00000000-0005-0000-0000-0000D5030000}"/>
    <cellStyle name="Note 10 3 2 7" xfId="6051" xr:uid="{00000000-0005-0000-0000-00009B010000}"/>
    <cellStyle name="Note 10 3 2 7 2" xfId="13220" xr:uid="{00000000-0005-0000-0000-00009B010000}"/>
    <cellStyle name="Note 10 3 2 8" xfId="7497" xr:uid="{00000000-0005-0000-0000-0000D5030000}"/>
    <cellStyle name="Note 10 3 3" xfId="463" xr:uid="{00000000-0005-0000-0000-000071070000}"/>
    <cellStyle name="Note 10 3 3 2" xfId="929" xr:uid="{00000000-0005-0000-0000-000072070000}"/>
    <cellStyle name="Note 10 3 3 2 2" xfId="2356" xr:uid="{00000000-0005-0000-0000-000073070000}"/>
    <cellStyle name="Note 10 3 3 2 2 2" xfId="5196" xr:uid="{00000000-0005-0000-0000-000072070000}"/>
    <cellStyle name="Note 10 3 3 2 2 2 2" xfId="12353" xr:uid="{00000000-0005-0000-0000-0000DC030000}"/>
    <cellStyle name="Note 10 3 3 2 2 3" xfId="9514" xr:uid="{00000000-0005-0000-0000-0000DC030000}"/>
    <cellStyle name="Note 10 3 3 2 3" xfId="3777" xr:uid="{00000000-0005-0000-0000-000071070000}"/>
    <cellStyle name="Note 10 3 3 2 3 2" xfId="10934" xr:uid="{00000000-0005-0000-0000-0000DC030000}"/>
    <cellStyle name="Note 10 3 3 2 4" xfId="6699" xr:uid="{00000000-0005-0000-0000-0000F0030000}"/>
    <cellStyle name="Note 10 3 3 2 4 2" xfId="13828" xr:uid="{00000000-0005-0000-0000-0000F0030000}"/>
    <cellStyle name="Note 10 3 3 2 5" xfId="8095" xr:uid="{00000000-0005-0000-0000-0000DC030000}"/>
    <cellStyle name="Note 10 3 3 3" xfId="1393" xr:uid="{00000000-0005-0000-0000-000074070000}"/>
    <cellStyle name="Note 10 3 3 3 2" xfId="2820" xr:uid="{00000000-0005-0000-0000-000075070000}"/>
    <cellStyle name="Note 10 3 3 3 2 2" xfId="5660" xr:uid="{00000000-0005-0000-0000-000074070000}"/>
    <cellStyle name="Note 10 3 3 3 2 2 2" xfId="12817" xr:uid="{00000000-0005-0000-0000-0000DD030000}"/>
    <cellStyle name="Note 10 3 3 3 2 3" xfId="9978" xr:uid="{00000000-0005-0000-0000-0000DD030000}"/>
    <cellStyle name="Note 10 3 3 3 3" xfId="4241" xr:uid="{00000000-0005-0000-0000-000073070000}"/>
    <cellStyle name="Note 10 3 3 3 3 2" xfId="11398" xr:uid="{00000000-0005-0000-0000-0000DD030000}"/>
    <cellStyle name="Note 10 3 3 3 4" xfId="7162" xr:uid="{00000000-0005-0000-0000-0000F1030000}"/>
    <cellStyle name="Note 10 3 3 3 4 2" xfId="14291" xr:uid="{00000000-0005-0000-0000-0000F1030000}"/>
    <cellStyle name="Note 10 3 3 3 5" xfId="8559" xr:uid="{00000000-0005-0000-0000-0000DD030000}"/>
    <cellStyle name="Note 10 3 3 4" xfId="1890" xr:uid="{00000000-0005-0000-0000-000076070000}"/>
    <cellStyle name="Note 10 3 3 4 2" xfId="4730" xr:uid="{00000000-0005-0000-0000-000075070000}"/>
    <cellStyle name="Note 10 3 3 4 2 2" xfId="11887" xr:uid="{00000000-0005-0000-0000-0000DB030000}"/>
    <cellStyle name="Note 10 3 3 4 3" xfId="9048" xr:uid="{00000000-0005-0000-0000-0000DB030000}"/>
    <cellStyle name="Note 10 3 3 5" xfId="3311" xr:uid="{00000000-0005-0000-0000-000070070000}"/>
    <cellStyle name="Note 10 3 3 5 2" xfId="10468" xr:uid="{00000000-0005-0000-0000-0000DB030000}"/>
    <cellStyle name="Note 10 3 3 6" xfId="6183" xr:uid="{00000000-0005-0000-0000-00009D010000}"/>
    <cellStyle name="Note 10 3 3 6 2" xfId="13352" xr:uid="{00000000-0005-0000-0000-00009D010000}"/>
    <cellStyle name="Note 10 3 3 7" xfId="7629" xr:uid="{00000000-0005-0000-0000-0000DB030000}"/>
    <cellStyle name="Note 10 3 4" xfId="696" xr:uid="{00000000-0005-0000-0000-000077070000}"/>
    <cellStyle name="Note 10 3 4 2" xfId="2123" xr:uid="{00000000-0005-0000-0000-000078070000}"/>
    <cellStyle name="Note 10 3 4 2 2" xfId="4963" xr:uid="{00000000-0005-0000-0000-000077070000}"/>
    <cellStyle name="Note 10 3 4 2 2 2" xfId="12120" xr:uid="{00000000-0005-0000-0000-0000DE030000}"/>
    <cellStyle name="Note 10 3 4 2 3" xfId="9281" xr:uid="{00000000-0005-0000-0000-0000DE030000}"/>
    <cellStyle name="Note 10 3 4 3" xfId="3544" xr:uid="{00000000-0005-0000-0000-000076070000}"/>
    <cellStyle name="Note 10 3 4 3 2" xfId="10701" xr:uid="{00000000-0005-0000-0000-0000DE030000}"/>
    <cellStyle name="Note 10 3 4 4" xfId="6466" xr:uid="{00000000-0005-0000-0000-0000F2030000}"/>
    <cellStyle name="Note 10 3 4 4 2" xfId="13595" xr:uid="{00000000-0005-0000-0000-0000F2030000}"/>
    <cellStyle name="Note 10 3 4 5" xfId="7862" xr:uid="{00000000-0005-0000-0000-0000DE030000}"/>
    <cellStyle name="Note 10 3 5" xfId="1160" xr:uid="{00000000-0005-0000-0000-000079070000}"/>
    <cellStyle name="Note 10 3 5 2" xfId="2587" xr:uid="{00000000-0005-0000-0000-00007A070000}"/>
    <cellStyle name="Note 10 3 5 2 2" xfId="5427" xr:uid="{00000000-0005-0000-0000-000079070000}"/>
    <cellStyle name="Note 10 3 5 2 2 2" xfId="12584" xr:uid="{00000000-0005-0000-0000-0000DF030000}"/>
    <cellStyle name="Note 10 3 5 2 3" xfId="9745" xr:uid="{00000000-0005-0000-0000-0000DF030000}"/>
    <cellStyle name="Note 10 3 5 3" xfId="4008" xr:uid="{00000000-0005-0000-0000-000078070000}"/>
    <cellStyle name="Note 10 3 5 3 2" xfId="11165" xr:uid="{00000000-0005-0000-0000-0000DF030000}"/>
    <cellStyle name="Note 10 3 5 4" xfId="6929" xr:uid="{00000000-0005-0000-0000-0000F3030000}"/>
    <cellStyle name="Note 10 3 5 4 2" xfId="14058" xr:uid="{00000000-0005-0000-0000-0000F3030000}"/>
    <cellStyle name="Note 10 3 5 5" xfId="8326" xr:uid="{00000000-0005-0000-0000-0000DF030000}"/>
    <cellStyle name="Note 10 3 6" xfId="1657" xr:uid="{00000000-0005-0000-0000-00007B070000}"/>
    <cellStyle name="Note 10 3 6 2" xfId="4497" xr:uid="{00000000-0005-0000-0000-00007A070000}"/>
    <cellStyle name="Note 10 3 6 2 2" xfId="11654" xr:uid="{00000000-0005-0000-0000-0000D4030000}"/>
    <cellStyle name="Note 10 3 6 3" xfId="8815" xr:uid="{00000000-0005-0000-0000-0000D4030000}"/>
    <cellStyle name="Note 10 3 7" xfId="3078" xr:uid="{00000000-0005-0000-0000-000063070000}"/>
    <cellStyle name="Note 10 3 7 2" xfId="10235" xr:uid="{00000000-0005-0000-0000-0000D4030000}"/>
    <cellStyle name="Note 10 3 8" xfId="5950" xr:uid="{00000000-0005-0000-0000-00009A010000}"/>
    <cellStyle name="Note 10 3 8 2" xfId="13119" xr:uid="{00000000-0005-0000-0000-00009A010000}"/>
    <cellStyle name="Note 10 3 9" xfId="7395" xr:uid="{00000000-0005-0000-0000-0000D4030000}"/>
    <cellStyle name="Note 10 4" xfId="294" xr:uid="{00000000-0005-0000-0000-00007C070000}"/>
    <cellStyle name="Note 10 4 2" xfId="562" xr:uid="{00000000-0005-0000-0000-00007D070000}"/>
    <cellStyle name="Note 10 4 2 2" xfId="1028" xr:uid="{00000000-0005-0000-0000-00007E070000}"/>
    <cellStyle name="Note 10 4 2 2 2" xfId="2455" xr:uid="{00000000-0005-0000-0000-00007F070000}"/>
    <cellStyle name="Note 10 4 2 2 2 2" xfId="5295" xr:uid="{00000000-0005-0000-0000-00007E070000}"/>
    <cellStyle name="Note 10 4 2 2 2 2 2" xfId="12452" xr:uid="{00000000-0005-0000-0000-0000E2030000}"/>
    <cellStyle name="Note 10 4 2 2 2 3" xfId="9613" xr:uid="{00000000-0005-0000-0000-0000E2030000}"/>
    <cellStyle name="Note 10 4 2 2 3" xfId="3876" xr:uid="{00000000-0005-0000-0000-00007D070000}"/>
    <cellStyle name="Note 10 4 2 2 3 2" xfId="11033" xr:uid="{00000000-0005-0000-0000-0000E2030000}"/>
    <cellStyle name="Note 10 4 2 2 4" xfId="6797" xr:uid="{00000000-0005-0000-0000-0000F6030000}"/>
    <cellStyle name="Note 10 4 2 2 4 2" xfId="13926" xr:uid="{00000000-0005-0000-0000-0000F6030000}"/>
    <cellStyle name="Note 10 4 2 2 5" xfId="8194" xr:uid="{00000000-0005-0000-0000-0000E2030000}"/>
    <cellStyle name="Note 10 4 2 3" xfId="1492" xr:uid="{00000000-0005-0000-0000-000080070000}"/>
    <cellStyle name="Note 10 4 2 3 2" xfId="2919" xr:uid="{00000000-0005-0000-0000-000081070000}"/>
    <cellStyle name="Note 10 4 2 3 2 2" xfId="5759" xr:uid="{00000000-0005-0000-0000-000080070000}"/>
    <cellStyle name="Note 10 4 2 3 2 2 2" xfId="12916" xr:uid="{00000000-0005-0000-0000-0000E3030000}"/>
    <cellStyle name="Note 10 4 2 3 2 3" xfId="10077" xr:uid="{00000000-0005-0000-0000-0000E3030000}"/>
    <cellStyle name="Note 10 4 2 3 3" xfId="4340" xr:uid="{00000000-0005-0000-0000-00007F070000}"/>
    <cellStyle name="Note 10 4 2 3 3 2" xfId="11497" xr:uid="{00000000-0005-0000-0000-0000E3030000}"/>
    <cellStyle name="Note 10 4 2 3 4" xfId="7261" xr:uid="{00000000-0005-0000-0000-0000F7030000}"/>
    <cellStyle name="Note 10 4 2 3 4 2" xfId="14390" xr:uid="{00000000-0005-0000-0000-0000F7030000}"/>
    <cellStyle name="Note 10 4 2 3 5" xfId="8658" xr:uid="{00000000-0005-0000-0000-0000E3030000}"/>
    <cellStyle name="Note 10 4 2 4" xfId="1989" xr:uid="{00000000-0005-0000-0000-000082070000}"/>
    <cellStyle name="Note 10 4 2 4 2" xfId="4829" xr:uid="{00000000-0005-0000-0000-000081070000}"/>
    <cellStyle name="Note 10 4 2 4 2 2" xfId="11986" xr:uid="{00000000-0005-0000-0000-0000E1030000}"/>
    <cellStyle name="Note 10 4 2 4 3" xfId="9147" xr:uid="{00000000-0005-0000-0000-0000E1030000}"/>
    <cellStyle name="Note 10 4 2 5" xfId="3410" xr:uid="{00000000-0005-0000-0000-00007C070000}"/>
    <cellStyle name="Note 10 4 2 5 2" xfId="10567" xr:uid="{00000000-0005-0000-0000-0000E1030000}"/>
    <cellStyle name="Note 10 4 2 6" xfId="6282" xr:uid="{00000000-0005-0000-0000-00009F010000}"/>
    <cellStyle name="Note 10 4 2 6 2" xfId="13451" xr:uid="{00000000-0005-0000-0000-00009F010000}"/>
    <cellStyle name="Note 10 4 2 7" xfId="7728" xr:uid="{00000000-0005-0000-0000-0000E1030000}"/>
    <cellStyle name="Note 10 4 3" xfId="795" xr:uid="{00000000-0005-0000-0000-000083070000}"/>
    <cellStyle name="Note 10 4 3 2" xfId="2222" xr:uid="{00000000-0005-0000-0000-000084070000}"/>
    <cellStyle name="Note 10 4 3 2 2" xfId="5062" xr:uid="{00000000-0005-0000-0000-000083070000}"/>
    <cellStyle name="Note 10 4 3 2 2 2" xfId="12219" xr:uid="{00000000-0005-0000-0000-0000E4030000}"/>
    <cellStyle name="Note 10 4 3 2 3" xfId="9380" xr:uid="{00000000-0005-0000-0000-0000E4030000}"/>
    <cellStyle name="Note 10 4 3 3" xfId="3643" xr:uid="{00000000-0005-0000-0000-000082070000}"/>
    <cellStyle name="Note 10 4 3 3 2" xfId="10800" xr:uid="{00000000-0005-0000-0000-0000E4030000}"/>
    <cellStyle name="Note 10 4 3 4" xfId="6565" xr:uid="{00000000-0005-0000-0000-0000F8030000}"/>
    <cellStyle name="Note 10 4 3 4 2" xfId="13694" xr:uid="{00000000-0005-0000-0000-0000F8030000}"/>
    <cellStyle name="Note 10 4 3 5" xfId="7961" xr:uid="{00000000-0005-0000-0000-0000E4030000}"/>
    <cellStyle name="Note 10 4 4" xfId="1259" xr:uid="{00000000-0005-0000-0000-000085070000}"/>
    <cellStyle name="Note 10 4 4 2" xfId="2686" xr:uid="{00000000-0005-0000-0000-000086070000}"/>
    <cellStyle name="Note 10 4 4 2 2" xfId="5526" xr:uid="{00000000-0005-0000-0000-000085070000}"/>
    <cellStyle name="Note 10 4 4 2 2 2" xfId="12683" xr:uid="{00000000-0005-0000-0000-0000E5030000}"/>
    <cellStyle name="Note 10 4 4 2 3" xfId="9844" xr:uid="{00000000-0005-0000-0000-0000E5030000}"/>
    <cellStyle name="Note 10 4 4 3" xfId="4107" xr:uid="{00000000-0005-0000-0000-000084070000}"/>
    <cellStyle name="Note 10 4 4 3 2" xfId="11264" xr:uid="{00000000-0005-0000-0000-0000E5030000}"/>
    <cellStyle name="Note 10 4 4 4" xfId="7028" xr:uid="{00000000-0005-0000-0000-0000F9030000}"/>
    <cellStyle name="Note 10 4 4 4 2" xfId="14157" xr:uid="{00000000-0005-0000-0000-0000F9030000}"/>
    <cellStyle name="Note 10 4 4 5" xfId="8425" xr:uid="{00000000-0005-0000-0000-0000E5030000}"/>
    <cellStyle name="Note 10 4 5" xfId="1756" xr:uid="{00000000-0005-0000-0000-000087070000}"/>
    <cellStyle name="Note 10 4 5 2" xfId="4596" xr:uid="{00000000-0005-0000-0000-000086070000}"/>
    <cellStyle name="Note 10 4 5 2 2" xfId="11753" xr:uid="{00000000-0005-0000-0000-0000E0030000}"/>
    <cellStyle name="Note 10 4 5 3" xfId="8914" xr:uid="{00000000-0005-0000-0000-0000E0030000}"/>
    <cellStyle name="Note 10 4 6" xfId="3177" xr:uid="{00000000-0005-0000-0000-00007B070000}"/>
    <cellStyle name="Note 10 4 6 2" xfId="10334" xr:uid="{00000000-0005-0000-0000-0000E0030000}"/>
    <cellStyle name="Note 10 4 7" xfId="6049" xr:uid="{00000000-0005-0000-0000-00009E010000}"/>
    <cellStyle name="Note 10 4 7 2" xfId="13218" xr:uid="{00000000-0005-0000-0000-00009E010000}"/>
    <cellStyle name="Note 10 4 8" xfId="7495" xr:uid="{00000000-0005-0000-0000-0000E0030000}"/>
    <cellStyle name="Note 10 5" xfId="385" xr:uid="{00000000-0005-0000-0000-000088070000}"/>
    <cellStyle name="Note 10 5 2" xfId="856" xr:uid="{00000000-0005-0000-0000-000089070000}"/>
    <cellStyle name="Note 10 5 2 2" xfId="2283" xr:uid="{00000000-0005-0000-0000-00008A070000}"/>
    <cellStyle name="Note 10 5 2 2 2" xfId="5123" xr:uid="{00000000-0005-0000-0000-000089070000}"/>
    <cellStyle name="Note 10 5 2 2 2 2" xfId="12280" xr:uid="{00000000-0005-0000-0000-0000E7030000}"/>
    <cellStyle name="Note 10 5 2 2 3" xfId="9441" xr:uid="{00000000-0005-0000-0000-0000E7030000}"/>
    <cellStyle name="Note 10 5 2 3" xfId="3704" xr:uid="{00000000-0005-0000-0000-000088070000}"/>
    <cellStyle name="Note 10 5 2 3 2" xfId="10861" xr:uid="{00000000-0005-0000-0000-0000E7030000}"/>
    <cellStyle name="Note 10 5 2 4" xfId="6626" xr:uid="{00000000-0005-0000-0000-0000FB030000}"/>
    <cellStyle name="Note 10 5 2 4 2" xfId="13755" xr:uid="{00000000-0005-0000-0000-0000FB030000}"/>
    <cellStyle name="Note 10 5 2 5" xfId="8022" xr:uid="{00000000-0005-0000-0000-0000E7030000}"/>
    <cellStyle name="Note 10 5 3" xfId="1320" xr:uid="{00000000-0005-0000-0000-00008B070000}"/>
    <cellStyle name="Note 10 5 3 2" xfId="2747" xr:uid="{00000000-0005-0000-0000-00008C070000}"/>
    <cellStyle name="Note 10 5 3 2 2" xfId="5587" xr:uid="{00000000-0005-0000-0000-00008B070000}"/>
    <cellStyle name="Note 10 5 3 2 2 2" xfId="12744" xr:uid="{00000000-0005-0000-0000-0000E8030000}"/>
    <cellStyle name="Note 10 5 3 2 3" xfId="9905" xr:uid="{00000000-0005-0000-0000-0000E8030000}"/>
    <cellStyle name="Note 10 5 3 3" xfId="4168" xr:uid="{00000000-0005-0000-0000-00008A070000}"/>
    <cellStyle name="Note 10 5 3 3 2" xfId="11325" xr:uid="{00000000-0005-0000-0000-0000E8030000}"/>
    <cellStyle name="Note 10 5 3 4" xfId="7089" xr:uid="{00000000-0005-0000-0000-0000FC030000}"/>
    <cellStyle name="Note 10 5 3 4 2" xfId="14218" xr:uid="{00000000-0005-0000-0000-0000FC030000}"/>
    <cellStyle name="Note 10 5 3 5" xfId="8486" xr:uid="{00000000-0005-0000-0000-0000E8030000}"/>
    <cellStyle name="Note 10 5 4" xfId="1817" xr:uid="{00000000-0005-0000-0000-00008D070000}"/>
    <cellStyle name="Note 10 5 4 2" xfId="4657" xr:uid="{00000000-0005-0000-0000-00008C070000}"/>
    <cellStyle name="Note 10 5 4 2 2" xfId="11814" xr:uid="{00000000-0005-0000-0000-0000E6030000}"/>
    <cellStyle name="Note 10 5 4 3" xfId="8975" xr:uid="{00000000-0005-0000-0000-0000E6030000}"/>
    <cellStyle name="Note 10 5 5" xfId="3238" xr:uid="{00000000-0005-0000-0000-000087070000}"/>
    <cellStyle name="Note 10 5 5 2" xfId="10395" xr:uid="{00000000-0005-0000-0000-0000E6030000}"/>
    <cellStyle name="Note 10 5 6" xfId="6110" xr:uid="{00000000-0005-0000-0000-0000A0010000}"/>
    <cellStyle name="Note 10 5 6 2" xfId="13279" xr:uid="{00000000-0005-0000-0000-0000A0010000}"/>
    <cellStyle name="Note 10 5 7" xfId="7556" xr:uid="{00000000-0005-0000-0000-0000E6030000}"/>
    <cellStyle name="Note 10 6" xfId="623" xr:uid="{00000000-0005-0000-0000-00008E070000}"/>
    <cellStyle name="Note 10 6 2" xfId="2050" xr:uid="{00000000-0005-0000-0000-00008F070000}"/>
    <cellStyle name="Note 10 6 2 2" xfId="4890" xr:uid="{00000000-0005-0000-0000-00008E070000}"/>
    <cellStyle name="Note 10 6 2 2 2" xfId="12047" xr:uid="{00000000-0005-0000-0000-0000E9030000}"/>
    <cellStyle name="Note 10 6 2 3" xfId="9208" xr:uid="{00000000-0005-0000-0000-0000E9030000}"/>
    <cellStyle name="Note 10 6 3" xfId="3471" xr:uid="{00000000-0005-0000-0000-00008D070000}"/>
    <cellStyle name="Note 10 6 3 2" xfId="10628" xr:uid="{00000000-0005-0000-0000-0000E9030000}"/>
    <cellStyle name="Note 10 6 4" xfId="6393" xr:uid="{00000000-0005-0000-0000-0000FD030000}"/>
    <cellStyle name="Note 10 6 4 2" xfId="13522" xr:uid="{00000000-0005-0000-0000-0000FD030000}"/>
    <cellStyle name="Note 10 6 5" xfId="7789" xr:uid="{00000000-0005-0000-0000-0000E9030000}"/>
    <cellStyle name="Note 10 7" xfId="1087" xr:uid="{00000000-0005-0000-0000-000090070000}"/>
    <cellStyle name="Note 10 7 2" xfId="2514" xr:uid="{00000000-0005-0000-0000-000091070000}"/>
    <cellStyle name="Note 10 7 2 2" xfId="5354" xr:uid="{00000000-0005-0000-0000-000090070000}"/>
    <cellStyle name="Note 10 7 2 2 2" xfId="12511" xr:uid="{00000000-0005-0000-0000-0000EA030000}"/>
    <cellStyle name="Note 10 7 2 3" xfId="9672" xr:uid="{00000000-0005-0000-0000-0000EA030000}"/>
    <cellStyle name="Note 10 7 3" xfId="3935" xr:uid="{00000000-0005-0000-0000-00008F070000}"/>
    <cellStyle name="Note 10 7 3 2" xfId="11092" xr:uid="{00000000-0005-0000-0000-0000EA030000}"/>
    <cellStyle name="Note 10 7 4" xfId="6856" xr:uid="{00000000-0005-0000-0000-0000FE030000}"/>
    <cellStyle name="Note 10 7 4 2" xfId="13985" xr:uid="{00000000-0005-0000-0000-0000FE030000}"/>
    <cellStyle name="Note 10 7 5" xfId="8253" xr:uid="{00000000-0005-0000-0000-0000EA030000}"/>
    <cellStyle name="Note 10 8" xfId="1583" xr:uid="{00000000-0005-0000-0000-000092070000}"/>
    <cellStyle name="Note 10 8 2" xfId="4423" xr:uid="{00000000-0005-0000-0000-000091070000}"/>
    <cellStyle name="Note 10 8 2 2" xfId="11580" xr:uid="{00000000-0005-0000-0000-0000C7030000}"/>
    <cellStyle name="Note 10 8 3" xfId="8741" xr:uid="{00000000-0005-0000-0000-0000C7030000}"/>
    <cellStyle name="Note 10 9" xfId="3005" xr:uid="{00000000-0005-0000-0000-00004A070000}"/>
    <cellStyle name="Note 10 9 2" xfId="10162" xr:uid="{00000000-0005-0000-0000-0000C7030000}"/>
    <cellStyle name="Note 11" xfId="40" xr:uid="{00000000-0005-0000-0000-000093070000}"/>
    <cellStyle name="Note 11 10" xfId="5873" xr:uid="{00000000-0005-0000-0000-0000A1010000}"/>
    <cellStyle name="Note 11 10 2" xfId="13047" xr:uid="{00000000-0005-0000-0000-0000A1010000}"/>
    <cellStyle name="Note 11 11" xfId="7323" xr:uid="{00000000-0005-0000-0000-0000EB030000}"/>
    <cellStyle name="Note 11 2" xfId="81" xr:uid="{00000000-0005-0000-0000-000094070000}"/>
    <cellStyle name="Note 11 2 2" xfId="298" xr:uid="{00000000-0005-0000-0000-000095070000}"/>
    <cellStyle name="Note 11 2 2 2" xfId="566" xr:uid="{00000000-0005-0000-0000-000096070000}"/>
    <cellStyle name="Note 11 2 2 2 2" xfId="1032" xr:uid="{00000000-0005-0000-0000-000097070000}"/>
    <cellStyle name="Note 11 2 2 2 2 2" xfId="2459" xr:uid="{00000000-0005-0000-0000-000098070000}"/>
    <cellStyle name="Note 11 2 2 2 2 2 2" xfId="5299" xr:uid="{00000000-0005-0000-0000-000097070000}"/>
    <cellStyle name="Note 11 2 2 2 2 2 2 2" xfId="12456" xr:uid="{00000000-0005-0000-0000-0000EF030000}"/>
    <cellStyle name="Note 11 2 2 2 2 2 3" xfId="9617" xr:uid="{00000000-0005-0000-0000-0000EF030000}"/>
    <cellStyle name="Note 11 2 2 2 2 3" xfId="3880" xr:uid="{00000000-0005-0000-0000-000096070000}"/>
    <cellStyle name="Note 11 2 2 2 2 3 2" xfId="11037" xr:uid="{00000000-0005-0000-0000-0000EF030000}"/>
    <cellStyle name="Note 11 2 2 2 2 4" xfId="6801" xr:uid="{00000000-0005-0000-0000-000003040000}"/>
    <cellStyle name="Note 11 2 2 2 2 4 2" xfId="13930" xr:uid="{00000000-0005-0000-0000-000003040000}"/>
    <cellStyle name="Note 11 2 2 2 2 5" xfId="8198" xr:uid="{00000000-0005-0000-0000-0000EF030000}"/>
    <cellStyle name="Note 11 2 2 2 3" xfId="1496" xr:uid="{00000000-0005-0000-0000-000099070000}"/>
    <cellStyle name="Note 11 2 2 2 3 2" xfId="2923" xr:uid="{00000000-0005-0000-0000-00009A070000}"/>
    <cellStyle name="Note 11 2 2 2 3 2 2" xfId="5763" xr:uid="{00000000-0005-0000-0000-000099070000}"/>
    <cellStyle name="Note 11 2 2 2 3 2 2 2" xfId="12920" xr:uid="{00000000-0005-0000-0000-0000F0030000}"/>
    <cellStyle name="Note 11 2 2 2 3 2 3" xfId="10081" xr:uid="{00000000-0005-0000-0000-0000F0030000}"/>
    <cellStyle name="Note 11 2 2 2 3 3" xfId="4344" xr:uid="{00000000-0005-0000-0000-000098070000}"/>
    <cellStyle name="Note 11 2 2 2 3 3 2" xfId="11501" xr:uid="{00000000-0005-0000-0000-0000F0030000}"/>
    <cellStyle name="Note 11 2 2 2 3 4" xfId="7265" xr:uid="{00000000-0005-0000-0000-000004040000}"/>
    <cellStyle name="Note 11 2 2 2 3 4 2" xfId="14394" xr:uid="{00000000-0005-0000-0000-000004040000}"/>
    <cellStyle name="Note 11 2 2 2 3 5" xfId="8662" xr:uid="{00000000-0005-0000-0000-0000F0030000}"/>
    <cellStyle name="Note 11 2 2 2 4" xfId="1993" xr:uid="{00000000-0005-0000-0000-00009B070000}"/>
    <cellStyle name="Note 11 2 2 2 4 2" xfId="4833" xr:uid="{00000000-0005-0000-0000-00009A070000}"/>
    <cellStyle name="Note 11 2 2 2 4 2 2" xfId="11990" xr:uid="{00000000-0005-0000-0000-0000EE030000}"/>
    <cellStyle name="Note 11 2 2 2 4 3" xfId="9151" xr:uid="{00000000-0005-0000-0000-0000EE030000}"/>
    <cellStyle name="Note 11 2 2 2 5" xfId="3414" xr:uid="{00000000-0005-0000-0000-000095070000}"/>
    <cellStyle name="Note 11 2 2 2 5 2" xfId="10571" xr:uid="{00000000-0005-0000-0000-0000EE030000}"/>
    <cellStyle name="Note 11 2 2 2 6" xfId="6286" xr:uid="{00000000-0005-0000-0000-0000A4010000}"/>
    <cellStyle name="Note 11 2 2 2 6 2" xfId="13455" xr:uid="{00000000-0005-0000-0000-0000A4010000}"/>
    <cellStyle name="Note 11 2 2 2 7" xfId="7732" xr:uid="{00000000-0005-0000-0000-0000EE030000}"/>
    <cellStyle name="Note 11 2 2 3" xfId="799" xr:uid="{00000000-0005-0000-0000-00009C070000}"/>
    <cellStyle name="Note 11 2 2 3 2" xfId="2226" xr:uid="{00000000-0005-0000-0000-00009D070000}"/>
    <cellStyle name="Note 11 2 2 3 2 2" xfId="5066" xr:uid="{00000000-0005-0000-0000-00009C070000}"/>
    <cellStyle name="Note 11 2 2 3 2 2 2" xfId="12223" xr:uid="{00000000-0005-0000-0000-0000F1030000}"/>
    <cellStyle name="Note 11 2 2 3 2 3" xfId="9384" xr:uid="{00000000-0005-0000-0000-0000F1030000}"/>
    <cellStyle name="Note 11 2 2 3 3" xfId="3647" xr:uid="{00000000-0005-0000-0000-00009B070000}"/>
    <cellStyle name="Note 11 2 2 3 3 2" xfId="10804" xr:uid="{00000000-0005-0000-0000-0000F1030000}"/>
    <cellStyle name="Note 11 2 2 3 4" xfId="6569" xr:uid="{00000000-0005-0000-0000-000005040000}"/>
    <cellStyle name="Note 11 2 2 3 4 2" xfId="13698" xr:uid="{00000000-0005-0000-0000-000005040000}"/>
    <cellStyle name="Note 11 2 2 3 5" xfId="7965" xr:uid="{00000000-0005-0000-0000-0000F1030000}"/>
    <cellStyle name="Note 11 2 2 4" xfId="1263" xr:uid="{00000000-0005-0000-0000-00009E070000}"/>
    <cellStyle name="Note 11 2 2 4 2" xfId="2690" xr:uid="{00000000-0005-0000-0000-00009F070000}"/>
    <cellStyle name="Note 11 2 2 4 2 2" xfId="5530" xr:uid="{00000000-0005-0000-0000-00009E070000}"/>
    <cellStyle name="Note 11 2 2 4 2 2 2" xfId="12687" xr:uid="{00000000-0005-0000-0000-0000F2030000}"/>
    <cellStyle name="Note 11 2 2 4 2 3" xfId="9848" xr:uid="{00000000-0005-0000-0000-0000F2030000}"/>
    <cellStyle name="Note 11 2 2 4 3" xfId="4111" xr:uid="{00000000-0005-0000-0000-00009D070000}"/>
    <cellStyle name="Note 11 2 2 4 3 2" xfId="11268" xr:uid="{00000000-0005-0000-0000-0000F2030000}"/>
    <cellStyle name="Note 11 2 2 4 4" xfId="7032" xr:uid="{00000000-0005-0000-0000-000006040000}"/>
    <cellStyle name="Note 11 2 2 4 4 2" xfId="14161" xr:uid="{00000000-0005-0000-0000-000006040000}"/>
    <cellStyle name="Note 11 2 2 4 5" xfId="8429" xr:uid="{00000000-0005-0000-0000-0000F2030000}"/>
    <cellStyle name="Note 11 2 2 5" xfId="1760" xr:uid="{00000000-0005-0000-0000-0000A0070000}"/>
    <cellStyle name="Note 11 2 2 5 2" xfId="4600" xr:uid="{00000000-0005-0000-0000-00009F070000}"/>
    <cellStyle name="Note 11 2 2 5 2 2" xfId="11757" xr:uid="{00000000-0005-0000-0000-0000ED030000}"/>
    <cellStyle name="Note 11 2 2 5 3" xfId="8918" xr:uid="{00000000-0005-0000-0000-0000ED030000}"/>
    <cellStyle name="Note 11 2 2 6" xfId="3181" xr:uid="{00000000-0005-0000-0000-000094070000}"/>
    <cellStyle name="Note 11 2 2 6 2" xfId="10338" xr:uid="{00000000-0005-0000-0000-0000ED030000}"/>
    <cellStyle name="Note 11 2 2 7" xfId="6053" xr:uid="{00000000-0005-0000-0000-0000A3010000}"/>
    <cellStyle name="Note 11 2 2 7 2" xfId="13222" xr:uid="{00000000-0005-0000-0000-0000A3010000}"/>
    <cellStyle name="Note 11 2 2 8" xfId="7499" xr:uid="{00000000-0005-0000-0000-0000ED030000}"/>
    <cellStyle name="Note 11 2 3" xfId="427" xr:uid="{00000000-0005-0000-0000-0000A1070000}"/>
    <cellStyle name="Note 11 2 3 2" xfId="893" xr:uid="{00000000-0005-0000-0000-0000A2070000}"/>
    <cellStyle name="Note 11 2 3 2 2" xfId="2320" xr:uid="{00000000-0005-0000-0000-0000A3070000}"/>
    <cellStyle name="Note 11 2 3 2 2 2" xfId="5160" xr:uid="{00000000-0005-0000-0000-0000A2070000}"/>
    <cellStyle name="Note 11 2 3 2 2 2 2" xfId="12317" xr:uid="{00000000-0005-0000-0000-0000F4030000}"/>
    <cellStyle name="Note 11 2 3 2 2 3" xfId="9478" xr:uid="{00000000-0005-0000-0000-0000F4030000}"/>
    <cellStyle name="Note 11 2 3 2 3" xfId="3741" xr:uid="{00000000-0005-0000-0000-0000A1070000}"/>
    <cellStyle name="Note 11 2 3 2 3 2" xfId="10898" xr:uid="{00000000-0005-0000-0000-0000F4030000}"/>
    <cellStyle name="Note 11 2 3 2 4" xfId="6663" xr:uid="{00000000-0005-0000-0000-000008040000}"/>
    <cellStyle name="Note 11 2 3 2 4 2" xfId="13792" xr:uid="{00000000-0005-0000-0000-000008040000}"/>
    <cellStyle name="Note 11 2 3 2 5" xfId="8059" xr:uid="{00000000-0005-0000-0000-0000F4030000}"/>
    <cellStyle name="Note 11 2 3 3" xfId="1357" xr:uid="{00000000-0005-0000-0000-0000A4070000}"/>
    <cellStyle name="Note 11 2 3 3 2" xfId="2784" xr:uid="{00000000-0005-0000-0000-0000A5070000}"/>
    <cellStyle name="Note 11 2 3 3 2 2" xfId="5624" xr:uid="{00000000-0005-0000-0000-0000A4070000}"/>
    <cellStyle name="Note 11 2 3 3 2 2 2" xfId="12781" xr:uid="{00000000-0005-0000-0000-0000F5030000}"/>
    <cellStyle name="Note 11 2 3 3 2 3" xfId="9942" xr:uid="{00000000-0005-0000-0000-0000F5030000}"/>
    <cellStyle name="Note 11 2 3 3 3" xfId="4205" xr:uid="{00000000-0005-0000-0000-0000A3070000}"/>
    <cellStyle name="Note 11 2 3 3 3 2" xfId="11362" xr:uid="{00000000-0005-0000-0000-0000F5030000}"/>
    <cellStyle name="Note 11 2 3 3 4" xfId="7126" xr:uid="{00000000-0005-0000-0000-000009040000}"/>
    <cellStyle name="Note 11 2 3 3 4 2" xfId="14255" xr:uid="{00000000-0005-0000-0000-000009040000}"/>
    <cellStyle name="Note 11 2 3 3 5" xfId="8523" xr:uid="{00000000-0005-0000-0000-0000F5030000}"/>
    <cellStyle name="Note 11 2 3 4" xfId="1854" xr:uid="{00000000-0005-0000-0000-0000A6070000}"/>
    <cellStyle name="Note 11 2 3 4 2" xfId="4694" xr:uid="{00000000-0005-0000-0000-0000A5070000}"/>
    <cellStyle name="Note 11 2 3 4 2 2" xfId="11851" xr:uid="{00000000-0005-0000-0000-0000F3030000}"/>
    <cellStyle name="Note 11 2 3 4 3" xfId="9012" xr:uid="{00000000-0005-0000-0000-0000F3030000}"/>
    <cellStyle name="Note 11 2 3 5" xfId="3275" xr:uid="{00000000-0005-0000-0000-0000A0070000}"/>
    <cellStyle name="Note 11 2 3 5 2" xfId="10432" xr:uid="{00000000-0005-0000-0000-0000F3030000}"/>
    <cellStyle name="Note 11 2 3 6" xfId="6147" xr:uid="{00000000-0005-0000-0000-0000A5010000}"/>
    <cellStyle name="Note 11 2 3 6 2" xfId="13316" xr:uid="{00000000-0005-0000-0000-0000A5010000}"/>
    <cellStyle name="Note 11 2 3 7" xfId="7593" xr:uid="{00000000-0005-0000-0000-0000F3030000}"/>
    <cellStyle name="Note 11 2 4" xfId="660" xr:uid="{00000000-0005-0000-0000-0000A7070000}"/>
    <cellStyle name="Note 11 2 4 2" xfId="2087" xr:uid="{00000000-0005-0000-0000-0000A8070000}"/>
    <cellStyle name="Note 11 2 4 2 2" xfId="4927" xr:uid="{00000000-0005-0000-0000-0000A7070000}"/>
    <cellStyle name="Note 11 2 4 2 2 2" xfId="12084" xr:uid="{00000000-0005-0000-0000-0000F6030000}"/>
    <cellStyle name="Note 11 2 4 2 3" xfId="9245" xr:uid="{00000000-0005-0000-0000-0000F6030000}"/>
    <cellStyle name="Note 11 2 4 3" xfId="3508" xr:uid="{00000000-0005-0000-0000-0000A6070000}"/>
    <cellStyle name="Note 11 2 4 3 2" xfId="10665" xr:uid="{00000000-0005-0000-0000-0000F6030000}"/>
    <cellStyle name="Note 11 2 4 4" xfId="6430" xr:uid="{00000000-0005-0000-0000-00000A040000}"/>
    <cellStyle name="Note 11 2 4 4 2" xfId="13559" xr:uid="{00000000-0005-0000-0000-00000A040000}"/>
    <cellStyle name="Note 11 2 4 5" xfId="7826" xr:uid="{00000000-0005-0000-0000-0000F6030000}"/>
    <cellStyle name="Note 11 2 5" xfId="1124" xr:uid="{00000000-0005-0000-0000-0000A9070000}"/>
    <cellStyle name="Note 11 2 5 2" xfId="2551" xr:uid="{00000000-0005-0000-0000-0000AA070000}"/>
    <cellStyle name="Note 11 2 5 2 2" xfId="5391" xr:uid="{00000000-0005-0000-0000-0000A9070000}"/>
    <cellStyle name="Note 11 2 5 2 2 2" xfId="12548" xr:uid="{00000000-0005-0000-0000-0000F7030000}"/>
    <cellStyle name="Note 11 2 5 2 3" xfId="9709" xr:uid="{00000000-0005-0000-0000-0000F7030000}"/>
    <cellStyle name="Note 11 2 5 3" xfId="3972" xr:uid="{00000000-0005-0000-0000-0000A8070000}"/>
    <cellStyle name="Note 11 2 5 3 2" xfId="11129" xr:uid="{00000000-0005-0000-0000-0000F7030000}"/>
    <cellStyle name="Note 11 2 5 4" xfId="6893" xr:uid="{00000000-0005-0000-0000-00000B040000}"/>
    <cellStyle name="Note 11 2 5 4 2" xfId="14022" xr:uid="{00000000-0005-0000-0000-00000B040000}"/>
    <cellStyle name="Note 11 2 5 5" xfId="8290" xr:uid="{00000000-0005-0000-0000-0000F7030000}"/>
    <cellStyle name="Note 11 2 6" xfId="1620" xr:uid="{00000000-0005-0000-0000-0000AB070000}"/>
    <cellStyle name="Note 11 2 6 2" xfId="4460" xr:uid="{00000000-0005-0000-0000-0000AA070000}"/>
    <cellStyle name="Note 11 2 6 2 2" xfId="11617" xr:uid="{00000000-0005-0000-0000-0000EC030000}"/>
    <cellStyle name="Note 11 2 6 3" xfId="8778" xr:uid="{00000000-0005-0000-0000-0000EC030000}"/>
    <cellStyle name="Note 11 2 7" xfId="3042" xr:uid="{00000000-0005-0000-0000-000093070000}"/>
    <cellStyle name="Note 11 2 7 2" xfId="10199" xr:uid="{00000000-0005-0000-0000-0000EC030000}"/>
    <cellStyle name="Note 11 2 8" xfId="5914" xr:uid="{00000000-0005-0000-0000-0000A2010000}"/>
    <cellStyle name="Note 11 2 8 2" xfId="13083" xr:uid="{00000000-0005-0000-0000-0000A2010000}"/>
    <cellStyle name="Note 11 2 9" xfId="7359" xr:uid="{00000000-0005-0000-0000-0000EC030000}"/>
    <cellStyle name="Note 11 3" xfId="128" xr:uid="{00000000-0005-0000-0000-0000AC070000}"/>
    <cellStyle name="Note 11 3 2" xfId="299" xr:uid="{00000000-0005-0000-0000-0000AD070000}"/>
    <cellStyle name="Note 11 3 2 2" xfId="567" xr:uid="{00000000-0005-0000-0000-0000AE070000}"/>
    <cellStyle name="Note 11 3 2 2 2" xfId="1033" xr:uid="{00000000-0005-0000-0000-0000AF070000}"/>
    <cellStyle name="Note 11 3 2 2 2 2" xfId="2460" xr:uid="{00000000-0005-0000-0000-0000B0070000}"/>
    <cellStyle name="Note 11 3 2 2 2 2 2" xfId="5300" xr:uid="{00000000-0005-0000-0000-0000AF070000}"/>
    <cellStyle name="Note 11 3 2 2 2 2 2 2" xfId="12457" xr:uid="{00000000-0005-0000-0000-0000FB030000}"/>
    <cellStyle name="Note 11 3 2 2 2 2 3" xfId="9618" xr:uid="{00000000-0005-0000-0000-0000FB030000}"/>
    <cellStyle name="Note 11 3 2 2 2 3" xfId="3881" xr:uid="{00000000-0005-0000-0000-0000AE070000}"/>
    <cellStyle name="Note 11 3 2 2 2 3 2" xfId="11038" xr:uid="{00000000-0005-0000-0000-0000FB030000}"/>
    <cellStyle name="Note 11 3 2 2 2 4" xfId="6802" xr:uid="{00000000-0005-0000-0000-00000F040000}"/>
    <cellStyle name="Note 11 3 2 2 2 4 2" xfId="13931" xr:uid="{00000000-0005-0000-0000-00000F040000}"/>
    <cellStyle name="Note 11 3 2 2 2 5" xfId="8199" xr:uid="{00000000-0005-0000-0000-0000FB030000}"/>
    <cellStyle name="Note 11 3 2 2 3" xfId="1497" xr:uid="{00000000-0005-0000-0000-0000B1070000}"/>
    <cellStyle name="Note 11 3 2 2 3 2" xfId="2924" xr:uid="{00000000-0005-0000-0000-0000B2070000}"/>
    <cellStyle name="Note 11 3 2 2 3 2 2" xfId="5764" xr:uid="{00000000-0005-0000-0000-0000B1070000}"/>
    <cellStyle name="Note 11 3 2 2 3 2 2 2" xfId="12921" xr:uid="{00000000-0005-0000-0000-0000FC030000}"/>
    <cellStyle name="Note 11 3 2 2 3 2 3" xfId="10082" xr:uid="{00000000-0005-0000-0000-0000FC030000}"/>
    <cellStyle name="Note 11 3 2 2 3 3" xfId="4345" xr:uid="{00000000-0005-0000-0000-0000B0070000}"/>
    <cellStyle name="Note 11 3 2 2 3 3 2" xfId="11502" xr:uid="{00000000-0005-0000-0000-0000FC030000}"/>
    <cellStyle name="Note 11 3 2 2 3 4" xfId="7266" xr:uid="{00000000-0005-0000-0000-000010040000}"/>
    <cellStyle name="Note 11 3 2 2 3 4 2" xfId="14395" xr:uid="{00000000-0005-0000-0000-000010040000}"/>
    <cellStyle name="Note 11 3 2 2 3 5" xfId="8663" xr:uid="{00000000-0005-0000-0000-0000FC030000}"/>
    <cellStyle name="Note 11 3 2 2 4" xfId="1994" xr:uid="{00000000-0005-0000-0000-0000B3070000}"/>
    <cellStyle name="Note 11 3 2 2 4 2" xfId="4834" xr:uid="{00000000-0005-0000-0000-0000B2070000}"/>
    <cellStyle name="Note 11 3 2 2 4 2 2" xfId="11991" xr:uid="{00000000-0005-0000-0000-0000FA030000}"/>
    <cellStyle name="Note 11 3 2 2 4 3" xfId="9152" xr:uid="{00000000-0005-0000-0000-0000FA030000}"/>
    <cellStyle name="Note 11 3 2 2 5" xfId="3415" xr:uid="{00000000-0005-0000-0000-0000AD070000}"/>
    <cellStyle name="Note 11 3 2 2 5 2" xfId="10572" xr:uid="{00000000-0005-0000-0000-0000FA030000}"/>
    <cellStyle name="Note 11 3 2 2 6" xfId="6287" xr:uid="{00000000-0005-0000-0000-0000A8010000}"/>
    <cellStyle name="Note 11 3 2 2 6 2" xfId="13456" xr:uid="{00000000-0005-0000-0000-0000A8010000}"/>
    <cellStyle name="Note 11 3 2 2 7" xfId="7733" xr:uid="{00000000-0005-0000-0000-0000FA030000}"/>
    <cellStyle name="Note 11 3 2 3" xfId="800" xr:uid="{00000000-0005-0000-0000-0000B4070000}"/>
    <cellStyle name="Note 11 3 2 3 2" xfId="2227" xr:uid="{00000000-0005-0000-0000-0000B5070000}"/>
    <cellStyle name="Note 11 3 2 3 2 2" xfId="5067" xr:uid="{00000000-0005-0000-0000-0000B4070000}"/>
    <cellStyle name="Note 11 3 2 3 2 2 2" xfId="12224" xr:uid="{00000000-0005-0000-0000-0000FD030000}"/>
    <cellStyle name="Note 11 3 2 3 2 3" xfId="9385" xr:uid="{00000000-0005-0000-0000-0000FD030000}"/>
    <cellStyle name="Note 11 3 2 3 3" xfId="3648" xr:uid="{00000000-0005-0000-0000-0000B3070000}"/>
    <cellStyle name="Note 11 3 2 3 3 2" xfId="10805" xr:uid="{00000000-0005-0000-0000-0000FD030000}"/>
    <cellStyle name="Note 11 3 2 3 4" xfId="6570" xr:uid="{00000000-0005-0000-0000-000011040000}"/>
    <cellStyle name="Note 11 3 2 3 4 2" xfId="13699" xr:uid="{00000000-0005-0000-0000-000011040000}"/>
    <cellStyle name="Note 11 3 2 3 5" xfId="7966" xr:uid="{00000000-0005-0000-0000-0000FD030000}"/>
    <cellStyle name="Note 11 3 2 4" xfId="1264" xr:uid="{00000000-0005-0000-0000-0000B6070000}"/>
    <cellStyle name="Note 11 3 2 4 2" xfId="2691" xr:uid="{00000000-0005-0000-0000-0000B7070000}"/>
    <cellStyle name="Note 11 3 2 4 2 2" xfId="5531" xr:uid="{00000000-0005-0000-0000-0000B6070000}"/>
    <cellStyle name="Note 11 3 2 4 2 2 2" xfId="12688" xr:uid="{00000000-0005-0000-0000-0000FE030000}"/>
    <cellStyle name="Note 11 3 2 4 2 3" xfId="9849" xr:uid="{00000000-0005-0000-0000-0000FE030000}"/>
    <cellStyle name="Note 11 3 2 4 3" xfId="4112" xr:uid="{00000000-0005-0000-0000-0000B5070000}"/>
    <cellStyle name="Note 11 3 2 4 3 2" xfId="11269" xr:uid="{00000000-0005-0000-0000-0000FE030000}"/>
    <cellStyle name="Note 11 3 2 4 4" xfId="7033" xr:uid="{00000000-0005-0000-0000-000012040000}"/>
    <cellStyle name="Note 11 3 2 4 4 2" xfId="14162" xr:uid="{00000000-0005-0000-0000-000012040000}"/>
    <cellStyle name="Note 11 3 2 4 5" xfId="8430" xr:uid="{00000000-0005-0000-0000-0000FE030000}"/>
    <cellStyle name="Note 11 3 2 5" xfId="1761" xr:uid="{00000000-0005-0000-0000-0000B8070000}"/>
    <cellStyle name="Note 11 3 2 5 2" xfId="4601" xr:uid="{00000000-0005-0000-0000-0000B7070000}"/>
    <cellStyle name="Note 11 3 2 5 2 2" xfId="11758" xr:uid="{00000000-0005-0000-0000-0000F9030000}"/>
    <cellStyle name="Note 11 3 2 5 3" xfId="8919" xr:uid="{00000000-0005-0000-0000-0000F9030000}"/>
    <cellStyle name="Note 11 3 2 6" xfId="3182" xr:uid="{00000000-0005-0000-0000-0000AC070000}"/>
    <cellStyle name="Note 11 3 2 6 2" xfId="10339" xr:uid="{00000000-0005-0000-0000-0000F9030000}"/>
    <cellStyle name="Note 11 3 2 7" xfId="6054" xr:uid="{00000000-0005-0000-0000-0000A7010000}"/>
    <cellStyle name="Note 11 3 2 7 2" xfId="13223" xr:uid="{00000000-0005-0000-0000-0000A7010000}"/>
    <cellStyle name="Note 11 3 2 8" xfId="7500" xr:uid="{00000000-0005-0000-0000-0000F9030000}"/>
    <cellStyle name="Note 11 3 3" xfId="464" xr:uid="{00000000-0005-0000-0000-0000B9070000}"/>
    <cellStyle name="Note 11 3 3 2" xfId="930" xr:uid="{00000000-0005-0000-0000-0000BA070000}"/>
    <cellStyle name="Note 11 3 3 2 2" xfId="2357" xr:uid="{00000000-0005-0000-0000-0000BB070000}"/>
    <cellStyle name="Note 11 3 3 2 2 2" xfId="5197" xr:uid="{00000000-0005-0000-0000-0000BA070000}"/>
    <cellStyle name="Note 11 3 3 2 2 2 2" xfId="12354" xr:uid="{00000000-0005-0000-0000-000000040000}"/>
    <cellStyle name="Note 11 3 3 2 2 3" xfId="9515" xr:uid="{00000000-0005-0000-0000-000000040000}"/>
    <cellStyle name="Note 11 3 3 2 3" xfId="3778" xr:uid="{00000000-0005-0000-0000-0000B9070000}"/>
    <cellStyle name="Note 11 3 3 2 3 2" xfId="10935" xr:uid="{00000000-0005-0000-0000-000000040000}"/>
    <cellStyle name="Note 11 3 3 2 4" xfId="6700" xr:uid="{00000000-0005-0000-0000-000014040000}"/>
    <cellStyle name="Note 11 3 3 2 4 2" xfId="13829" xr:uid="{00000000-0005-0000-0000-000014040000}"/>
    <cellStyle name="Note 11 3 3 2 5" xfId="8096" xr:uid="{00000000-0005-0000-0000-000000040000}"/>
    <cellStyle name="Note 11 3 3 3" xfId="1394" xr:uid="{00000000-0005-0000-0000-0000BC070000}"/>
    <cellStyle name="Note 11 3 3 3 2" xfId="2821" xr:uid="{00000000-0005-0000-0000-0000BD070000}"/>
    <cellStyle name="Note 11 3 3 3 2 2" xfId="5661" xr:uid="{00000000-0005-0000-0000-0000BC070000}"/>
    <cellStyle name="Note 11 3 3 3 2 2 2" xfId="12818" xr:uid="{00000000-0005-0000-0000-000001040000}"/>
    <cellStyle name="Note 11 3 3 3 2 3" xfId="9979" xr:uid="{00000000-0005-0000-0000-000001040000}"/>
    <cellStyle name="Note 11 3 3 3 3" xfId="4242" xr:uid="{00000000-0005-0000-0000-0000BB070000}"/>
    <cellStyle name="Note 11 3 3 3 3 2" xfId="11399" xr:uid="{00000000-0005-0000-0000-000001040000}"/>
    <cellStyle name="Note 11 3 3 3 4" xfId="7163" xr:uid="{00000000-0005-0000-0000-000015040000}"/>
    <cellStyle name="Note 11 3 3 3 4 2" xfId="14292" xr:uid="{00000000-0005-0000-0000-000015040000}"/>
    <cellStyle name="Note 11 3 3 3 5" xfId="8560" xr:uid="{00000000-0005-0000-0000-000001040000}"/>
    <cellStyle name="Note 11 3 3 4" xfId="1891" xr:uid="{00000000-0005-0000-0000-0000BE070000}"/>
    <cellStyle name="Note 11 3 3 4 2" xfId="4731" xr:uid="{00000000-0005-0000-0000-0000BD070000}"/>
    <cellStyle name="Note 11 3 3 4 2 2" xfId="11888" xr:uid="{00000000-0005-0000-0000-0000FF030000}"/>
    <cellStyle name="Note 11 3 3 4 3" xfId="9049" xr:uid="{00000000-0005-0000-0000-0000FF030000}"/>
    <cellStyle name="Note 11 3 3 5" xfId="3312" xr:uid="{00000000-0005-0000-0000-0000B8070000}"/>
    <cellStyle name="Note 11 3 3 5 2" xfId="10469" xr:uid="{00000000-0005-0000-0000-0000FF030000}"/>
    <cellStyle name="Note 11 3 3 6" xfId="6184" xr:uid="{00000000-0005-0000-0000-0000A9010000}"/>
    <cellStyle name="Note 11 3 3 6 2" xfId="13353" xr:uid="{00000000-0005-0000-0000-0000A9010000}"/>
    <cellStyle name="Note 11 3 3 7" xfId="7630" xr:uid="{00000000-0005-0000-0000-0000FF030000}"/>
    <cellStyle name="Note 11 3 4" xfId="697" xr:uid="{00000000-0005-0000-0000-0000BF070000}"/>
    <cellStyle name="Note 11 3 4 2" xfId="2124" xr:uid="{00000000-0005-0000-0000-0000C0070000}"/>
    <cellStyle name="Note 11 3 4 2 2" xfId="4964" xr:uid="{00000000-0005-0000-0000-0000BF070000}"/>
    <cellStyle name="Note 11 3 4 2 2 2" xfId="12121" xr:uid="{00000000-0005-0000-0000-000002040000}"/>
    <cellStyle name="Note 11 3 4 2 3" xfId="9282" xr:uid="{00000000-0005-0000-0000-000002040000}"/>
    <cellStyle name="Note 11 3 4 3" xfId="3545" xr:uid="{00000000-0005-0000-0000-0000BE070000}"/>
    <cellStyle name="Note 11 3 4 3 2" xfId="10702" xr:uid="{00000000-0005-0000-0000-000002040000}"/>
    <cellStyle name="Note 11 3 4 4" xfId="6467" xr:uid="{00000000-0005-0000-0000-000016040000}"/>
    <cellStyle name="Note 11 3 4 4 2" xfId="13596" xr:uid="{00000000-0005-0000-0000-000016040000}"/>
    <cellStyle name="Note 11 3 4 5" xfId="7863" xr:uid="{00000000-0005-0000-0000-000002040000}"/>
    <cellStyle name="Note 11 3 5" xfId="1161" xr:uid="{00000000-0005-0000-0000-0000C1070000}"/>
    <cellStyle name="Note 11 3 5 2" xfId="2588" xr:uid="{00000000-0005-0000-0000-0000C2070000}"/>
    <cellStyle name="Note 11 3 5 2 2" xfId="5428" xr:uid="{00000000-0005-0000-0000-0000C1070000}"/>
    <cellStyle name="Note 11 3 5 2 2 2" xfId="12585" xr:uid="{00000000-0005-0000-0000-000003040000}"/>
    <cellStyle name="Note 11 3 5 2 3" xfId="9746" xr:uid="{00000000-0005-0000-0000-000003040000}"/>
    <cellStyle name="Note 11 3 5 3" xfId="4009" xr:uid="{00000000-0005-0000-0000-0000C0070000}"/>
    <cellStyle name="Note 11 3 5 3 2" xfId="11166" xr:uid="{00000000-0005-0000-0000-000003040000}"/>
    <cellStyle name="Note 11 3 5 4" xfId="6930" xr:uid="{00000000-0005-0000-0000-000017040000}"/>
    <cellStyle name="Note 11 3 5 4 2" xfId="14059" xr:uid="{00000000-0005-0000-0000-000017040000}"/>
    <cellStyle name="Note 11 3 5 5" xfId="8327" xr:uid="{00000000-0005-0000-0000-000003040000}"/>
    <cellStyle name="Note 11 3 6" xfId="1658" xr:uid="{00000000-0005-0000-0000-0000C3070000}"/>
    <cellStyle name="Note 11 3 6 2" xfId="4498" xr:uid="{00000000-0005-0000-0000-0000C2070000}"/>
    <cellStyle name="Note 11 3 6 2 2" xfId="11655" xr:uid="{00000000-0005-0000-0000-0000F8030000}"/>
    <cellStyle name="Note 11 3 6 3" xfId="8816" xr:uid="{00000000-0005-0000-0000-0000F8030000}"/>
    <cellStyle name="Note 11 3 7" xfId="3079" xr:uid="{00000000-0005-0000-0000-0000AB070000}"/>
    <cellStyle name="Note 11 3 7 2" xfId="10236" xr:uid="{00000000-0005-0000-0000-0000F8030000}"/>
    <cellStyle name="Note 11 3 8" xfId="5951" xr:uid="{00000000-0005-0000-0000-0000A6010000}"/>
    <cellStyle name="Note 11 3 8 2" xfId="13120" xr:uid="{00000000-0005-0000-0000-0000A6010000}"/>
    <cellStyle name="Note 11 3 9" xfId="7396" xr:uid="{00000000-0005-0000-0000-0000F8030000}"/>
    <cellStyle name="Note 11 4" xfId="297" xr:uid="{00000000-0005-0000-0000-0000C4070000}"/>
    <cellStyle name="Note 11 4 2" xfId="565" xr:uid="{00000000-0005-0000-0000-0000C5070000}"/>
    <cellStyle name="Note 11 4 2 2" xfId="1031" xr:uid="{00000000-0005-0000-0000-0000C6070000}"/>
    <cellStyle name="Note 11 4 2 2 2" xfId="2458" xr:uid="{00000000-0005-0000-0000-0000C7070000}"/>
    <cellStyle name="Note 11 4 2 2 2 2" xfId="5298" xr:uid="{00000000-0005-0000-0000-0000C6070000}"/>
    <cellStyle name="Note 11 4 2 2 2 2 2" xfId="12455" xr:uid="{00000000-0005-0000-0000-000006040000}"/>
    <cellStyle name="Note 11 4 2 2 2 3" xfId="9616" xr:uid="{00000000-0005-0000-0000-000006040000}"/>
    <cellStyle name="Note 11 4 2 2 3" xfId="3879" xr:uid="{00000000-0005-0000-0000-0000C5070000}"/>
    <cellStyle name="Note 11 4 2 2 3 2" xfId="11036" xr:uid="{00000000-0005-0000-0000-000006040000}"/>
    <cellStyle name="Note 11 4 2 2 4" xfId="6800" xr:uid="{00000000-0005-0000-0000-00001A040000}"/>
    <cellStyle name="Note 11 4 2 2 4 2" xfId="13929" xr:uid="{00000000-0005-0000-0000-00001A040000}"/>
    <cellStyle name="Note 11 4 2 2 5" xfId="8197" xr:uid="{00000000-0005-0000-0000-000006040000}"/>
    <cellStyle name="Note 11 4 2 3" xfId="1495" xr:uid="{00000000-0005-0000-0000-0000C8070000}"/>
    <cellStyle name="Note 11 4 2 3 2" xfId="2922" xr:uid="{00000000-0005-0000-0000-0000C9070000}"/>
    <cellStyle name="Note 11 4 2 3 2 2" xfId="5762" xr:uid="{00000000-0005-0000-0000-0000C8070000}"/>
    <cellStyle name="Note 11 4 2 3 2 2 2" xfId="12919" xr:uid="{00000000-0005-0000-0000-000007040000}"/>
    <cellStyle name="Note 11 4 2 3 2 3" xfId="10080" xr:uid="{00000000-0005-0000-0000-000007040000}"/>
    <cellStyle name="Note 11 4 2 3 3" xfId="4343" xr:uid="{00000000-0005-0000-0000-0000C7070000}"/>
    <cellStyle name="Note 11 4 2 3 3 2" xfId="11500" xr:uid="{00000000-0005-0000-0000-000007040000}"/>
    <cellStyle name="Note 11 4 2 3 4" xfId="7264" xr:uid="{00000000-0005-0000-0000-00001B040000}"/>
    <cellStyle name="Note 11 4 2 3 4 2" xfId="14393" xr:uid="{00000000-0005-0000-0000-00001B040000}"/>
    <cellStyle name="Note 11 4 2 3 5" xfId="8661" xr:uid="{00000000-0005-0000-0000-000007040000}"/>
    <cellStyle name="Note 11 4 2 4" xfId="1992" xr:uid="{00000000-0005-0000-0000-0000CA070000}"/>
    <cellStyle name="Note 11 4 2 4 2" xfId="4832" xr:uid="{00000000-0005-0000-0000-0000C9070000}"/>
    <cellStyle name="Note 11 4 2 4 2 2" xfId="11989" xr:uid="{00000000-0005-0000-0000-000005040000}"/>
    <cellStyle name="Note 11 4 2 4 3" xfId="9150" xr:uid="{00000000-0005-0000-0000-000005040000}"/>
    <cellStyle name="Note 11 4 2 5" xfId="3413" xr:uid="{00000000-0005-0000-0000-0000C4070000}"/>
    <cellStyle name="Note 11 4 2 5 2" xfId="10570" xr:uid="{00000000-0005-0000-0000-000005040000}"/>
    <cellStyle name="Note 11 4 2 6" xfId="6285" xr:uid="{00000000-0005-0000-0000-0000AB010000}"/>
    <cellStyle name="Note 11 4 2 6 2" xfId="13454" xr:uid="{00000000-0005-0000-0000-0000AB010000}"/>
    <cellStyle name="Note 11 4 2 7" xfId="7731" xr:uid="{00000000-0005-0000-0000-000005040000}"/>
    <cellStyle name="Note 11 4 3" xfId="798" xr:uid="{00000000-0005-0000-0000-0000CB070000}"/>
    <cellStyle name="Note 11 4 3 2" xfId="2225" xr:uid="{00000000-0005-0000-0000-0000CC070000}"/>
    <cellStyle name="Note 11 4 3 2 2" xfId="5065" xr:uid="{00000000-0005-0000-0000-0000CB070000}"/>
    <cellStyle name="Note 11 4 3 2 2 2" xfId="12222" xr:uid="{00000000-0005-0000-0000-000008040000}"/>
    <cellStyle name="Note 11 4 3 2 3" xfId="9383" xr:uid="{00000000-0005-0000-0000-000008040000}"/>
    <cellStyle name="Note 11 4 3 3" xfId="3646" xr:uid="{00000000-0005-0000-0000-0000CA070000}"/>
    <cellStyle name="Note 11 4 3 3 2" xfId="10803" xr:uid="{00000000-0005-0000-0000-000008040000}"/>
    <cellStyle name="Note 11 4 3 4" xfId="6568" xr:uid="{00000000-0005-0000-0000-00001C040000}"/>
    <cellStyle name="Note 11 4 3 4 2" xfId="13697" xr:uid="{00000000-0005-0000-0000-00001C040000}"/>
    <cellStyle name="Note 11 4 3 5" xfId="7964" xr:uid="{00000000-0005-0000-0000-000008040000}"/>
    <cellStyle name="Note 11 4 4" xfId="1262" xr:uid="{00000000-0005-0000-0000-0000CD070000}"/>
    <cellStyle name="Note 11 4 4 2" xfId="2689" xr:uid="{00000000-0005-0000-0000-0000CE070000}"/>
    <cellStyle name="Note 11 4 4 2 2" xfId="5529" xr:uid="{00000000-0005-0000-0000-0000CD070000}"/>
    <cellStyle name="Note 11 4 4 2 2 2" xfId="12686" xr:uid="{00000000-0005-0000-0000-000009040000}"/>
    <cellStyle name="Note 11 4 4 2 3" xfId="9847" xr:uid="{00000000-0005-0000-0000-000009040000}"/>
    <cellStyle name="Note 11 4 4 3" xfId="4110" xr:uid="{00000000-0005-0000-0000-0000CC070000}"/>
    <cellStyle name="Note 11 4 4 3 2" xfId="11267" xr:uid="{00000000-0005-0000-0000-000009040000}"/>
    <cellStyle name="Note 11 4 4 4" xfId="7031" xr:uid="{00000000-0005-0000-0000-00001D040000}"/>
    <cellStyle name="Note 11 4 4 4 2" xfId="14160" xr:uid="{00000000-0005-0000-0000-00001D040000}"/>
    <cellStyle name="Note 11 4 4 5" xfId="8428" xr:uid="{00000000-0005-0000-0000-000009040000}"/>
    <cellStyle name="Note 11 4 5" xfId="1759" xr:uid="{00000000-0005-0000-0000-0000CF070000}"/>
    <cellStyle name="Note 11 4 5 2" xfId="4599" xr:uid="{00000000-0005-0000-0000-0000CE070000}"/>
    <cellStyle name="Note 11 4 5 2 2" xfId="11756" xr:uid="{00000000-0005-0000-0000-000004040000}"/>
    <cellStyle name="Note 11 4 5 3" xfId="8917" xr:uid="{00000000-0005-0000-0000-000004040000}"/>
    <cellStyle name="Note 11 4 6" xfId="3180" xr:uid="{00000000-0005-0000-0000-0000C3070000}"/>
    <cellStyle name="Note 11 4 6 2" xfId="10337" xr:uid="{00000000-0005-0000-0000-000004040000}"/>
    <cellStyle name="Note 11 4 7" xfId="6052" xr:uid="{00000000-0005-0000-0000-0000AA010000}"/>
    <cellStyle name="Note 11 4 7 2" xfId="13221" xr:uid="{00000000-0005-0000-0000-0000AA010000}"/>
    <cellStyle name="Note 11 4 8" xfId="7498" xr:uid="{00000000-0005-0000-0000-000004040000}"/>
    <cellStyle name="Note 11 5" xfId="386" xr:uid="{00000000-0005-0000-0000-0000D0070000}"/>
    <cellStyle name="Note 11 5 2" xfId="857" xr:uid="{00000000-0005-0000-0000-0000D1070000}"/>
    <cellStyle name="Note 11 5 2 2" xfId="2284" xr:uid="{00000000-0005-0000-0000-0000D2070000}"/>
    <cellStyle name="Note 11 5 2 2 2" xfId="5124" xr:uid="{00000000-0005-0000-0000-0000D1070000}"/>
    <cellStyle name="Note 11 5 2 2 2 2" xfId="12281" xr:uid="{00000000-0005-0000-0000-00000B040000}"/>
    <cellStyle name="Note 11 5 2 2 3" xfId="9442" xr:uid="{00000000-0005-0000-0000-00000B040000}"/>
    <cellStyle name="Note 11 5 2 3" xfId="3705" xr:uid="{00000000-0005-0000-0000-0000D0070000}"/>
    <cellStyle name="Note 11 5 2 3 2" xfId="10862" xr:uid="{00000000-0005-0000-0000-00000B040000}"/>
    <cellStyle name="Note 11 5 2 4" xfId="6627" xr:uid="{00000000-0005-0000-0000-00001F040000}"/>
    <cellStyle name="Note 11 5 2 4 2" xfId="13756" xr:uid="{00000000-0005-0000-0000-00001F040000}"/>
    <cellStyle name="Note 11 5 2 5" xfId="8023" xr:uid="{00000000-0005-0000-0000-00000B040000}"/>
    <cellStyle name="Note 11 5 3" xfId="1321" xr:uid="{00000000-0005-0000-0000-0000D3070000}"/>
    <cellStyle name="Note 11 5 3 2" xfId="2748" xr:uid="{00000000-0005-0000-0000-0000D4070000}"/>
    <cellStyle name="Note 11 5 3 2 2" xfId="5588" xr:uid="{00000000-0005-0000-0000-0000D3070000}"/>
    <cellStyle name="Note 11 5 3 2 2 2" xfId="12745" xr:uid="{00000000-0005-0000-0000-00000C040000}"/>
    <cellStyle name="Note 11 5 3 2 3" xfId="9906" xr:uid="{00000000-0005-0000-0000-00000C040000}"/>
    <cellStyle name="Note 11 5 3 3" xfId="4169" xr:uid="{00000000-0005-0000-0000-0000D2070000}"/>
    <cellStyle name="Note 11 5 3 3 2" xfId="11326" xr:uid="{00000000-0005-0000-0000-00000C040000}"/>
    <cellStyle name="Note 11 5 3 4" xfId="7090" xr:uid="{00000000-0005-0000-0000-000020040000}"/>
    <cellStyle name="Note 11 5 3 4 2" xfId="14219" xr:uid="{00000000-0005-0000-0000-000020040000}"/>
    <cellStyle name="Note 11 5 3 5" xfId="8487" xr:uid="{00000000-0005-0000-0000-00000C040000}"/>
    <cellStyle name="Note 11 5 4" xfId="1818" xr:uid="{00000000-0005-0000-0000-0000D5070000}"/>
    <cellStyle name="Note 11 5 4 2" xfId="4658" xr:uid="{00000000-0005-0000-0000-0000D4070000}"/>
    <cellStyle name="Note 11 5 4 2 2" xfId="11815" xr:uid="{00000000-0005-0000-0000-00000A040000}"/>
    <cellStyle name="Note 11 5 4 3" xfId="8976" xr:uid="{00000000-0005-0000-0000-00000A040000}"/>
    <cellStyle name="Note 11 5 5" xfId="3239" xr:uid="{00000000-0005-0000-0000-0000CF070000}"/>
    <cellStyle name="Note 11 5 5 2" xfId="10396" xr:uid="{00000000-0005-0000-0000-00000A040000}"/>
    <cellStyle name="Note 11 5 6" xfId="6111" xr:uid="{00000000-0005-0000-0000-0000AC010000}"/>
    <cellStyle name="Note 11 5 6 2" xfId="13280" xr:uid="{00000000-0005-0000-0000-0000AC010000}"/>
    <cellStyle name="Note 11 5 7" xfId="7557" xr:uid="{00000000-0005-0000-0000-00000A040000}"/>
    <cellStyle name="Note 11 6" xfId="624" xr:uid="{00000000-0005-0000-0000-0000D6070000}"/>
    <cellStyle name="Note 11 6 2" xfId="2051" xr:uid="{00000000-0005-0000-0000-0000D7070000}"/>
    <cellStyle name="Note 11 6 2 2" xfId="4891" xr:uid="{00000000-0005-0000-0000-0000D6070000}"/>
    <cellStyle name="Note 11 6 2 2 2" xfId="12048" xr:uid="{00000000-0005-0000-0000-00000D040000}"/>
    <cellStyle name="Note 11 6 2 3" xfId="9209" xr:uid="{00000000-0005-0000-0000-00000D040000}"/>
    <cellStyle name="Note 11 6 3" xfId="3472" xr:uid="{00000000-0005-0000-0000-0000D5070000}"/>
    <cellStyle name="Note 11 6 3 2" xfId="10629" xr:uid="{00000000-0005-0000-0000-00000D040000}"/>
    <cellStyle name="Note 11 6 4" xfId="6394" xr:uid="{00000000-0005-0000-0000-000021040000}"/>
    <cellStyle name="Note 11 6 4 2" xfId="13523" xr:uid="{00000000-0005-0000-0000-000021040000}"/>
    <cellStyle name="Note 11 6 5" xfId="7790" xr:uid="{00000000-0005-0000-0000-00000D040000}"/>
    <cellStyle name="Note 11 7" xfId="1088" xr:uid="{00000000-0005-0000-0000-0000D8070000}"/>
    <cellStyle name="Note 11 7 2" xfId="2515" xr:uid="{00000000-0005-0000-0000-0000D9070000}"/>
    <cellStyle name="Note 11 7 2 2" xfId="5355" xr:uid="{00000000-0005-0000-0000-0000D8070000}"/>
    <cellStyle name="Note 11 7 2 2 2" xfId="12512" xr:uid="{00000000-0005-0000-0000-00000E040000}"/>
    <cellStyle name="Note 11 7 2 3" xfId="9673" xr:uid="{00000000-0005-0000-0000-00000E040000}"/>
    <cellStyle name="Note 11 7 3" xfId="3936" xr:uid="{00000000-0005-0000-0000-0000D7070000}"/>
    <cellStyle name="Note 11 7 3 2" xfId="11093" xr:uid="{00000000-0005-0000-0000-00000E040000}"/>
    <cellStyle name="Note 11 7 4" xfId="6857" xr:uid="{00000000-0005-0000-0000-000022040000}"/>
    <cellStyle name="Note 11 7 4 2" xfId="13986" xr:uid="{00000000-0005-0000-0000-000022040000}"/>
    <cellStyle name="Note 11 7 5" xfId="8254" xr:uid="{00000000-0005-0000-0000-00000E040000}"/>
    <cellStyle name="Note 11 8" xfId="1584" xr:uid="{00000000-0005-0000-0000-0000DA070000}"/>
    <cellStyle name="Note 11 8 2" xfId="4424" xr:uid="{00000000-0005-0000-0000-0000D9070000}"/>
    <cellStyle name="Note 11 8 2 2" xfId="11581" xr:uid="{00000000-0005-0000-0000-0000EB030000}"/>
    <cellStyle name="Note 11 8 3" xfId="8742" xr:uid="{00000000-0005-0000-0000-0000EB030000}"/>
    <cellStyle name="Note 11 9" xfId="3006" xr:uid="{00000000-0005-0000-0000-000092070000}"/>
    <cellStyle name="Note 11 9 2" xfId="10163" xr:uid="{00000000-0005-0000-0000-0000EB030000}"/>
    <cellStyle name="Note 12" xfId="41" xr:uid="{00000000-0005-0000-0000-0000DB070000}"/>
    <cellStyle name="Note 12 10" xfId="5874" xr:uid="{00000000-0005-0000-0000-0000AD010000}"/>
    <cellStyle name="Note 12 10 2" xfId="13048" xr:uid="{00000000-0005-0000-0000-0000AD010000}"/>
    <cellStyle name="Note 12 11" xfId="7324" xr:uid="{00000000-0005-0000-0000-00000F040000}"/>
    <cellStyle name="Note 12 2" xfId="82" xr:uid="{00000000-0005-0000-0000-0000DC070000}"/>
    <cellStyle name="Note 12 2 2" xfId="301" xr:uid="{00000000-0005-0000-0000-0000DD070000}"/>
    <cellStyle name="Note 12 2 2 2" xfId="569" xr:uid="{00000000-0005-0000-0000-0000DE070000}"/>
    <cellStyle name="Note 12 2 2 2 2" xfId="1035" xr:uid="{00000000-0005-0000-0000-0000DF070000}"/>
    <cellStyle name="Note 12 2 2 2 2 2" xfId="2462" xr:uid="{00000000-0005-0000-0000-0000E0070000}"/>
    <cellStyle name="Note 12 2 2 2 2 2 2" xfId="5302" xr:uid="{00000000-0005-0000-0000-0000DF070000}"/>
    <cellStyle name="Note 12 2 2 2 2 2 2 2" xfId="12459" xr:uid="{00000000-0005-0000-0000-000013040000}"/>
    <cellStyle name="Note 12 2 2 2 2 2 3" xfId="9620" xr:uid="{00000000-0005-0000-0000-000013040000}"/>
    <cellStyle name="Note 12 2 2 2 2 3" xfId="3883" xr:uid="{00000000-0005-0000-0000-0000DE070000}"/>
    <cellStyle name="Note 12 2 2 2 2 3 2" xfId="11040" xr:uid="{00000000-0005-0000-0000-000013040000}"/>
    <cellStyle name="Note 12 2 2 2 2 4" xfId="6804" xr:uid="{00000000-0005-0000-0000-000027040000}"/>
    <cellStyle name="Note 12 2 2 2 2 4 2" xfId="13933" xr:uid="{00000000-0005-0000-0000-000027040000}"/>
    <cellStyle name="Note 12 2 2 2 2 5" xfId="8201" xr:uid="{00000000-0005-0000-0000-000013040000}"/>
    <cellStyle name="Note 12 2 2 2 3" xfId="1499" xr:uid="{00000000-0005-0000-0000-0000E1070000}"/>
    <cellStyle name="Note 12 2 2 2 3 2" xfId="2926" xr:uid="{00000000-0005-0000-0000-0000E2070000}"/>
    <cellStyle name="Note 12 2 2 2 3 2 2" xfId="5766" xr:uid="{00000000-0005-0000-0000-0000E1070000}"/>
    <cellStyle name="Note 12 2 2 2 3 2 2 2" xfId="12923" xr:uid="{00000000-0005-0000-0000-000014040000}"/>
    <cellStyle name="Note 12 2 2 2 3 2 3" xfId="10084" xr:uid="{00000000-0005-0000-0000-000014040000}"/>
    <cellStyle name="Note 12 2 2 2 3 3" xfId="4347" xr:uid="{00000000-0005-0000-0000-0000E0070000}"/>
    <cellStyle name="Note 12 2 2 2 3 3 2" xfId="11504" xr:uid="{00000000-0005-0000-0000-000014040000}"/>
    <cellStyle name="Note 12 2 2 2 3 4" xfId="7268" xr:uid="{00000000-0005-0000-0000-000028040000}"/>
    <cellStyle name="Note 12 2 2 2 3 4 2" xfId="14397" xr:uid="{00000000-0005-0000-0000-000028040000}"/>
    <cellStyle name="Note 12 2 2 2 3 5" xfId="8665" xr:uid="{00000000-0005-0000-0000-000014040000}"/>
    <cellStyle name="Note 12 2 2 2 4" xfId="1996" xr:uid="{00000000-0005-0000-0000-0000E3070000}"/>
    <cellStyle name="Note 12 2 2 2 4 2" xfId="4836" xr:uid="{00000000-0005-0000-0000-0000E2070000}"/>
    <cellStyle name="Note 12 2 2 2 4 2 2" xfId="11993" xr:uid="{00000000-0005-0000-0000-000012040000}"/>
    <cellStyle name="Note 12 2 2 2 4 3" xfId="9154" xr:uid="{00000000-0005-0000-0000-000012040000}"/>
    <cellStyle name="Note 12 2 2 2 5" xfId="3417" xr:uid="{00000000-0005-0000-0000-0000DD070000}"/>
    <cellStyle name="Note 12 2 2 2 5 2" xfId="10574" xr:uid="{00000000-0005-0000-0000-000012040000}"/>
    <cellStyle name="Note 12 2 2 2 6" xfId="6289" xr:uid="{00000000-0005-0000-0000-0000B0010000}"/>
    <cellStyle name="Note 12 2 2 2 6 2" xfId="13458" xr:uid="{00000000-0005-0000-0000-0000B0010000}"/>
    <cellStyle name="Note 12 2 2 2 7" xfId="7735" xr:uid="{00000000-0005-0000-0000-000012040000}"/>
    <cellStyle name="Note 12 2 2 3" xfId="802" xr:uid="{00000000-0005-0000-0000-0000E4070000}"/>
    <cellStyle name="Note 12 2 2 3 2" xfId="2229" xr:uid="{00000000-0005-0000-0000-0000E5070000}"/>
    <cellStyle name="Note 12 2 2 3 2 2" xfId="5069" xr:uid="{00000000-0005-0000-0000-0000E4070000}"/>
    <cellStyle name="Note 12 2 2 3 2 2 2" xfId="12226" xr:uid="{00000000-0005-0000-0000-000015040000}"/>
    <cellStyle name="Note 12 2 2 3 2 3" xfId="9387" xr:uid="{00000000-0005-0000-0000-000015040000}"/>
    <cellStyle name="Note 12 2 2 3 3" xfId="3650" xr:uid="{00000000-0005-0000-0000-0000E3070000}"/>
    <cellStyle name="Note 12 2 2 3 3 2" xfId="10807" xr:uid="{00000000-0005-0000-0000-000015040000}"/>
    <cellStyle name="Note 12 2 2 3 4" xfId="6572" xr:uid="{00000000-0005-0000-0000-000029040000}"/>
    <cellStyle name="Note 12 2 2 3 4 2" xfId="13701" xr:uid="{00000000-0005-0000-0000-000029040000}"/>
    <cellStyle name="Note 12 2 2 3 5" xfId="7968" xr:uid="{00000000-0005-0000-0000-000015040000}"/>
    <cellStyle name="Note 12 2 2 4" xfId="1266" xr:uid="{00000000-0005-0000-0000-0000E6070000}"/>
    <cellStyle name="Note 12 2 2 4 2" xfId="2693" xr:uid="{00000000-0005-0000-0000-0000E7070000}"/>
    <cellStyle name="Note 12 2 2 4 2 2" xfId="5533" xr:uid="{00000000-0005-0000-0000-0000E6070000}"/>
    <cellStyle name="Note 12 2 2 4 2 2 2" xfId="12690" xr:uid="{00000000-0005-0000-0000-000016040000}"/>
    <cellStyle name="Note 12 2 2 4 2 3" xfId="9851" xr:uid="{00000000-0005-0000-0000-000016040000}"/>
    <cellStyle name="Note 12 2 2 4 3" xfId="4114" xr:uid="{00000000-0005-0000-0000-0000E5070000}"/>
    <cellStyle name="Note 12 2 2 4 3 2" xfId="11271" xr:uid="{00000000-0005-0000-0000-000016040000}"/>
    <cellStyle name="Note 12 2 2 4 4" xfId="7035" xr:uid="{00000000-0005-0000-0000-00002A040000}"/>
    <cellStyle name="Note 12 2 2 4 4 2" xfId="14164" xr:uid="{00000000-0005-0000-0000-00002A040000}"/>
    <cellStyle name="Note 12 2 2 4 5" xfId="8432" xr:uid="{00000000-0005-0000-0000-000016040000}"/>
    <cellStyle name="Note 12 2 2 5" xfId="1763" xr:uid="{00000000-0005-0000-0000-0000E8070000}"/>
    <cellStyle name="Note 12 2 2 5 2" xfId="4603" xr:uid="{00000000-0005-0000-0000-0000E7070000}"/>
    <cellStyle name="Note 12 2 2 5 2 2" xfId="11760" xr:uid="{00000000-0005-0000-0000-000011040000}"/>
    <cellStyle name="Note 12 2 2 5 3" xfId="8921" xr:uid="{00000000-0005-0000-0000-000011040000}"/>
    <cellStyle name="Note 12 2 2 6" xfId="3184" xr:uid="{00000000-0005-0000-0000-0000DC070000}"/>
    <cellStyle name="Note 12 2 2 6 2" xfId="10341" xr:uid="{00000000-0005-0000-0000-000011040000}"/>
    <cellStyle name="Note 12 2 2 7" xfId="6056" xr:uid="{00000000-0005-0000-0000-0000AF010000}"/>
    <cellStyle name="Note 12 2 2 7 2" xfId="13225" xr:uid="{00000000-0005-0000-0000-0000AF010000}"/>
    <cellStyle name="Note 12 2 2 8" xfId="7502" xr:uid="{00000000-0005-0000-0000-000011040000}"/>
    <cellStyle name="Note 12 2 3" xfId="428" xr:uid="{00000000-0005-0000-0000-0000E9070000}"/>
    <cellStyle name="Note 12 2 3 2" xfId="894" xr:uid="{00000000-0005-0000-0000-0000EA070000}"/>
    <cellStyle name="Note 12 2 3 2 2" xfId="2321" xr:uid="{00000000-0005-0000-0000-0000EB070000}"/>
    <cellStyle name="Note 12 2 3 2 2 2" xfId="5161" xr:uid="{00000000-0005-0000-0000-0000EA070000}"/>
    <cellStyle name="Note 12 2 3 2 2 2 2" xfId="12318" xr:uid="{00000000-0005-0000-0000-000018040000}"/>
    <cellStyle name="Note 12 2 3 2 2 3" xfId="9479" xr:uid="{00000000-0005-0000-0000-000018040000}"/>
    <cellStyle name="Note 12 2 3 2 3" xfId="3742" xr:uid="{00000000-0005-0000-0000-0000E9070000}"/>
    <cellStyle name="Note 12 2 3 2 3 2" xfId="10899" xr:uid="{00000000-0005-0000-0000-000018040000}"/>
    <cellStyle name="Note 12 2 3 2 4" xfId="6664" xr:uid="{00000000-0005-0000-0000-00002C040000}"/>
    <cellStyle name="Note 12 2 3 2 4 2" xfId="13793" xr:uid="{00000000-0005-0000-0000-00002C040000}"/>
    <cellStyle name="Note 12 2 3 2 5" xfId="8060" xr:uid="{00000000-0005-0000-0000-000018040000}"/>
    <cellStyle name="Note 12 2 3 3" xfId="1358" xr:uid="{00000000-0005-0000-0000-0000EC070000}"/>
    <cellStyle name="Note 12 2 3 3 2" xfId="2785" xr:uid="{00000000-0005-0000-0000-0000ED070000}"/>
    <cellStyle name="Note 12 2 3 3 2 2" xfId="5625" xr:uid="{00000000-0005-0000-0000-0000EC070000}"/>
    <cellStyle name="Note 12 2 3 3 2 2 2" xfId="12782" xr:uid="{00000000-0005-0000-0000-000019040000}"/>
    <cellStyle name="Note 12 2 3 3 2 3" xfId="9943" xr:uid="{00000000-0005-0000-0000-000019040000}"/>
    <cellStyle name="Note 12 2 3 3 3" xfId="4206" xr:uid="{00000000-0005-0000-0000-0000EB070000}"/>
    <cellStyle name="Note 12 2 3 3 3 2" xfId="11363" xr:uid="{00000000-0005-0000-0000-000019040000}"/>
    <cellStyle name="Note 12 2 3 3 4" xfId="7127" xr:uid="{00000000-0005-0000-0000-00002D040000}"/>
    <cellStyle name="Note 12 2 3 3 4 2" xfId="14256" xr:uid="{00000000-0005-0000-0000-00002D040000}"/>
    <cellStyle name="Note 12 2 3 3 5" xfId="8524" xr:uid="{00000000-0005-0000-0000-000019040000}"/>
    <cellStyle name="Note 12 2 3 4" xfId="1855" xr:uid="{00000000-0005-0000-0000-0000EE070000}"/>
    <cellStyle name="Note 12 2 3 4 2" xfId="4695" xr:uid="{00000000-0005-0000-0000-0000ED070000}"/>
    <cellStyle name="Note 12 2 3 4 2 2" xfId="11852" xr:uid="{00000000-0005-0000-0000-000017040000}"/>
    <cellStyle name="Note 12 2 3 4 3" xfId="9013" xr:uid="{00000000-0005-0000-0000-000017040000}"/>
    <cellStyle name="Note 12 2 3 5" xfId="3276" xr:uid="{00000000-0005-0000-0000-0000E8070000}"/>
    <cellStyle name="Note 12 2 3 5 2" xfId="10433" xr:uid="{00000000-0005-0000-0000-000017040000}"/>
    <cellStyle name="Note 12 2 3 6" xfId="6148" xr:uid="{00000000-0005-0000-0000-0000B1010000}"/>
    <cellStyle name="Note 12 2 3 6 2" xfId="13317" xr:uid="{00000000-0005-0000-0000-0000B1010000}"/>
    <cellStyle name="Note 12 2 3 7" xfId="7594" xr:uid="{00000000-0005-0000-0000-000017040000}"/>
    <cellStyle name="Note 12 2 4" xfId="661" xr:uid="{00000000-0005-0000-0000-0000EF070000}"/>
    <cellStyle name="Note 12 2 4 2" xfId="2088" xr:uid="{00000000-0005-0000-0000-0000F0070000}"/>
    <cellStyle name="Note 12 2 4 2 2" xfId="4928" xr:uid="{00000000-0005-0000-0000-0000EF070000}"/>
    <cellStyle name="Note 12 2 4 2 2 2" xfId="12085" xr:uid="{00000000-0005-0000-0000-00001A040000}"/>
    <cellStyle name="Note 12 2 4 2 3" xfId="9246" xr:uid="{00000000-0005-0000-0000-00001A040000}"/>
    <cellStyle name="Note 12 2 4 3" xfId="3509" xr:uid="{00000000-0005-0000-0000-0000EE070000}"/>
    <cellStyle name="Note 12 2 4 3 2" xfId="10666" xr:uid="{00000000-0005-0000-0000-00001A040000}"/>
    <cellStyle name="Note 12 2 4 4" xfId="6431" xr:uid="{00000000-0005-0000-0000-00002E040000}"/>
    <cellStyle name="Note 12 2 4 4 2" xfId="13560" xr:uid="{00000000-0005-0000-0000-00002E040000}"/>
    <cellStyle name="Note 12 2 4 5" xfId="7827" xr:uid="{00000000-0005-0000-0000-00001A040000}"/>
    <cellStyle name="Note 12 2 5" xfId="1125" xr:uid="{00000000-0005-0000-0000-0000F1070000}"/>
    <cellStyle name="Note 12 2 5 2" xfId="2552" xr:uid="{00000000-0005-0000-0000-0000F2070000}"/>
    <cellStyle name="Note 12 2 5 2 2" xfId="5392" xr:uid="{00000000-0005-0000-0000-0000F1070000}"/>
    <cellStyle name="Note 12 2 5 2 2 2" xfId="12549" xr:uid="{00000000-0005-0000-0000-00001B040000}"/>
    <cellStyle name="Note 12 2 5 2 3" xfId="9710" xr:uid="{00000000-0005-0000-0000-00001B040000}"/>
    <cellStyle name="Note 12 2 5 3" xfId="3973" xr:uid="{00000000-0005-0000-0000-0000F0070000}"/>
    <cellStyle name="Note 12 2 5 3 2" xfId="11130" xr:uid="{00000000-0005-0000-0000-00001B040000}"/>
    <cellStyle name="Note 12 2 5 4" xfId="6894" xr:uid="{00000000-0005-0000-0000-00002F040000}"/>
    <cellStyle name="Note 12 2 5 4 2" xfId="14023" xr:uid="{00000000-0005-0000-0000-00002F040000}"/>
    <cellStyle name="Note 12 2 5 5" xfId="8291" xr:uid="{00000000-0005-0000-0000-00001B040000}"/>
    <cellStyle name="Note 12 2 6" xfId="1621" xr:uid="{00000000-0005-0000-0000-0000F3070000}"/>
    <cellStyle name="Note 12 2 6 2" xfId="4461" xr:uid="{00000000-0005-0000-0000-0000F2070000}"/>
    <cellStyle name="Note 12 2 6 2 2" xfId="11618" xr:uid="{00000000-0005-0000-0000-000010040000}"/>
    <cellStyle name="Note 12 2 6 3" xfId="8779" xr:uid="{00000000-0005-0000-0000-000010040000}"/>
    <cellStyle name="Note 12 2 7" xfId="3043" xr:uid="{00000000-0005-0000-0000-0000DB070000}"/>
    <cellStyle name="Note 12 2 7 2" xfId="10200" xr:uid="{00000000-0005-0000-0000-000010040000}"/>
    <cellStyle name="Note 12 2 8" xfId="5915" xr:uid="{00000000-0005-0000-0000-0000AE010000}"/>
    <cellStyle name="Note 12 2 8 2" xfId="13084" xr:uid="{00000000-0005-0000-0000-0000AE010000}"/>
    <cellStyle name="Note 12 2 9" xfId="7360" xr:uid="{00000000-0005-0000-0000-000010040000}"/>
    <cellStyle name="Note 12 3" xfId="129" xr:uid="{00000000-0005-0000-0000-0000F4070000}"/>
    <cellStyle name="Note 12 3 2" xfId="302" xr:uid="{00000000-0005-0000-0000-0000F5070000}"/>
    <cellStyle name="Note 12 3 2 2" xfId="570" xr:uid="{00000000-0005-0000-0000-0000F6070000}"/>
    <cellStyle name="Note 12 3 2 2 2" xfId="1036" xr:uid="{00000000-0005-0000-0000-0000F7070000}"/>
    <cellStyle name="Note 12 3 2 2 2 2" xfId="2463" xr:uid="{00000000-0005-0000-0000-0000F8070000}"/>
    <cellStyle name="Note 12 3 2 2 2 2 2" xfId="5303" xr:uid="{00000000-0005-0000-0000-0000F7070000}"/>
    <cellStyle name="Note 12 3 2 2 2 2 2 2" xfId="12460" xr:uid="{00000000-0005-0000-0000-00001F040000}"/>
    <cellStyle name="Note 12 3 2 2 2 2 3" xfId="9621" xr:uid="{00000000-0005-0000-0000-00001F040000}"/>
    <cellStyle name="Note 12 3 2 2 2 3" xfId="3884" xr:uid="{00000000-0005-0000-0000-0000F6070000}"/>
    <cellStyle name="Note 12 3 2 2 2 3 2" xfId="11041" xr:uid="{00000000-0005-0000-0000-00001F040000}"/>
    <cellStyle name="Note 12 3 2 2 2 4" xfId="6805" xr:uid="{00000000-0005-0000-0000-000033040000}"/>
    <cellStyle name="Note 12 3 2 2 2 4 2" xfId="13934" xr:uid="{00000000-0005-0000-0000-000033040000}"/>
    <cellStyle name="Note 12 3 2 2 2 5" xfId="8202" xr:uid="{00000000-0005-0000-0000-00001F040000}"/>
    <cellStyle name="Note 12 3 2 2 3" xfId="1500" xr:uid="{00000000-0005-0000-0000-0000F9070000}"/>
    <cellStyle name="Note 12 3 2 2 3 2" xfId="2927" xr:uid="{00000000-0005-0000-0000-0000FA070000}"/>
    <cellStyle name="Note 12 3 2 2 3 2 2" xfId="5767" xr:uid="{00000000-0005-0000-0000-0000F9070000}"/>
    <cellStyle name="Note 12 3 2 2 3 2 2 2" xfId="12924" xr:uid="{00000000-0005-0000-0000-000020040000}"/>
    <cellStyle name="Note 12 3 2 2 3 2 3" xfId="10085" xr:uid="{00000000-0005-0000-0000-000020040000}"/>
    <cellStyle name="Note 12 3 2 2 3 3" xfId="4348" xr:uid="{00000000-0005-0000-0000-0000F8070000}"/>
    <cellStyle name="Note 12 3 2 2 3 3 2" xfId="11505" xr:uid="{00000000-0005-0000-0000-000020040000}"/>
    <cellStyle name="Note 12 3 2 2 3 4" xfId="7269" xr:uid="{00000000-0005-0000-0000-000034040000}"/>
    <cellStyle name="Note 12 3 2 2 3 4 2" xfId="14398" xr:uid="{00000000-0005-0000-0000-000034040000}"/>
    <cellStyle name="Note 12 3 2 2 3 5" xfId="8666" xr:uid="{00000000-0005-0000-0000-000020040000}"/>
    <cellStyle name="Note 12 3 2 2 4" xfId="1997" xr:uid="{00000000-0005-0000-0000-0000FB070000}"/>
    <cellStyle name="Note 12 3 2 2 4 2" xfId="4837" xr:uid="{00000000-0005-0000-0000-0000FA070000}"/>
    <cellStyle name="Note 12 3 2 2 4 2 2" xfId="11994" xr:uid="{00000000-0005-0000-0000-00001E040000}"/>
    <cellStyle name="Note 12 3 2 2 4 3" xfId="9155" xr:uid="{00000000-0005-0000-0000-00001E040000}"/>
    <cellStyle name="Note 12 3 2 2 5" xfId="3418" xr:uid="{00000000-0005-0000-0000-0000F5070000}"/>
    <cellStyle name="Note 12 3 2 2 5 2" xfId="10575" xr:uid="{00000000-0005-0000-0000-00001E040000}"/>
    <cellStyle name="Note 12 3 2 2 6" xfId="6290" xr:uid="{00000000-0005-0000-0000-0000B4010000}"/>
    <cellStyle name="Note 12 3 2 2 6 2" xfId="13459" xr:uid="{00000000-0005-0000-0000-0000B4010000}"/>
    <cellStyle name="Note 12 3 2 2 7" xfId="7736" xr:uid="{00000000-0005-0000-0000-00001E040000}"/>
    <cellStyle name="Note 12 3 2 3" xfId="803" xr:uid="{00000000-0005-0000-0000-0000FC070000}"/>
    <cellStyle name="Note 12 3 2 3 2" xfId="2230" xr:uid="{00000000-0005-0000-0000-0000FD070000}"/>
    <cellStyle name="Note 12 3 2 3 2 2" xfId="5070" xr:uid="{00000000-0005-0000-0000-0000FC070000}"/>
    <cellStyle name="Note 12 3 2 3 2 2 2" xfId="12227" xr:uid="{00000000-0005-0000-0000-000021040000}"/>
    <cellStyle name="Note 12 3 2 3 2 3" xfId="9388" xr:uid="{00000000-0005-0000-0000-000021040000}"/>
    <cellStyle name="Note 12 3 2 3 3" xfId="3651" xr:uid="{00000000-0005-0000-0000-0000FB070000}"/>
    <cellStyle name="Note 12 3 2 3 3 2" xfId="10808" xr:uid="{00000000-0005-0000-0000-000021040000}"/>
    <cellStyle name="Note 12 3 2 3 4" xfId="6573" xr:uid="{00000000-0005-0000-0000-000035040000}"/>
    <cellStyle name="Note 12 3 2 3 4 2" xfId="13702" xr:uid="{00000000-0005-0000-0000-000035040000}"/>
    <cellStyle name="Note 12 3 2 3 5" xfId="7969" xr:uid="{00000000-0005-0000-0000-000021040000}"/>
    <cellStyle name="Note 12 3 2 4" xfId="1267" xr:uid="{00000000-0005-0000-0000-0000FE070000}"/>
    <cellStyle name="Note 12 3 2 4 2" xfId="2694" xr:uid="{00000000-0005-0000-0000-0000FF070000}"/>
    <cellStyle name="Note 12 3 2 4 2 2" xfId="5534" xr:uid="{00000000-0005-0000-0000-0000FE070000}"/>
    <cellStyle name="Note 12 3 2 4 2 2 2" xfId="12691" xr:uid="{00000000-0005-0000-0000-000022040000}"/>
    <cellStyle name="Note 12 3 2 4 2 3" xfId="9852" xr:uid="{00000000-0005-0000-0000-000022040000}"/>
    <cellStyle name="Note 12 3 2 4 3" xfId="4115" xr:uid="{00000000-0005-0000-0000-0000FD070000}"/>
    <cellStyle name="Note 12 3 2 4 3 2" xfId="11272" xr:uid="{00000000-0005-0000-0000-000022040000}"/>
    <cellStyle name="Note 12 3 2 4 4" xfId="7036" xr:uid="{00000000-0005-0000-0000-000036040000}"/>
    <cellStyle name="Note 12 3 2 4 4 2" xfId="14165" xr:uid="{00000000-0005-0000-0000-000036040000}"/>
    <cellStyle name="Note 12 3 2 4 5" xfId="8433" xr:uid="{00000000-0005-0000-0000-000022040000}"/>
    <cellStyle name="Note 12 3 2 5" xfId="1764" xr:uid="{00000000-0005-0000-0000-000000080000}"/>
    <cellStyle name="Note 12 3 2 5 2" xfId="4604" xr:uid="{00000000-0005-0000-0000-0000FF070000}"/>
    <cellStyle name="Note 12 3 2 5 2 2" xfId="11761" xr:uid="{00000000-0005-0000-0000-00001D040000}"/>
    <cellStyle name="Note 12 3 2 5 3" xfId="8922" xr:uid="{00000000-0005-0000-0000-00001D040000}"/>
    <cellStyle name="Note 12 3 2 6" xfId="3185" xr:uid="{00000000-0005-0000-0000-0000F4070000}"/>
    <cellStyle name="Note 12 3 2 6 2" xfId="10342" xr:uid="{00000000-0005-0000-0000-00001D040000}"/>
    <cellStyle name="Note 12 3 2 7" xfId="6057" xr:uid="{00000000-0005-0000-0000-0000B3010000}"/>
    <cellStyle name="Note 12 3 2 7 2" xfId="13226" xr:uid="{00000000-0005-0000-0000-0000B3010000}"/>
    <cellStyle name="Note 12 3 2 8" xfId="7503" xr:uid="{00000000-0005-0000-0000-00001D040000}"/>
    <cellStyle name="Note 12 3 3" xfId="465" xr:uid="{00000000-0005-0000-0000-000001080000}"/>
    <cellStyle name="Note 12 3 3 2" xfId="931" xr:uid="{00000000-0005-0000-0000-000002080000}"/>
    <cellStyle name="Note 12 3 3 2 2" xfId="2358" xr:uid="{00000000-0005-0000-0000-000003080000}"/>
    <cellStyle name="Note 12 3 3 2 2 2" xfId="5198" xr:uid="{00000000-0005-0000-0000-000002080000}"/>
    <cellStyle name="Note 12 3 3 2 2 2 2" xfId="12355" xr:uid="{00000000-0005-0000-0000-000024040000}"/>
    <cellStyle name="Note 12 3 3 2 2 3" xfId="9516" xr:uid="{00000000-0005-0000-0000-000024040000}"/>
    <cellStyle name="Note 12 3 3 2 3" xfId="3779" xr:uid="{00000000-0005-0000-0000-000001080000}"/>
    <cellStyle name="Note 12 3 3 2 3 2" xfId="10936" xr:uid="{00000000-0005-0000-0000-000024040000}"/>
    <cellStyle name="Note 12 3 3 2 4" xfId="6701" xr:uid="{00000000-0005-0000-0000-000038040000}"/>
    <cellStyle name="Note 12 3 3 2 4 2" xfId="13830" xr:uid="{00000000-0005-0000-0000-000038040000}"/>
    <cellStyle name="Note 12 3 3 2 5" xfId="8097" xr:uid="{00000000-0005-0000-0000-000024040000}"/>
    <cellStyle name="Note 12 3 3 3" xfId="1395" xr:uid="{00000000-0005-0000-0000-000004080000}"/>
    <cellStyle name="Note 12 3 3 3 2" xfId="2822" xr:uid="{00000000-0005-0000-0000-000005080000}"/>
    <cellStyle name="Note 12 3 3 3 2 2" xfId="5662" xr:uid="{00000000-0005-0000-0000-000004080000}"/>
    <cellStyle name="Note 12 3 3 3 2 2 2" xfId="12819" xr:uid="{00000000-0005-0000-0000-000025040000}"/>
    <cellStyle name="Note 12 3 3 3 2 3" xfId="9980" xr:uid="{00000000-0005-0000-0000-000025040000}"/>
    <cellStyle name="Note 12 3 3 3 3" xfId="4243" xr:uid="{00000000-0005-0000-0000-000003080000}"/>
    <cellStyle name="Note 12 3 3 3 3 2" xfId="11400" xr:uid="{00000000-0005-0000-0000-000025040000}"/>
    <cellStyle name="Note 12 3 3 3 4" xfId="7164" xr:uid="{00000000-0005-0000-0000-000039040000}"/>
    <cellStyle name="Note 12 3 3 3 4 2" xfId="14293" xr:uid="{00000000-0005-0000-0000-000039040000}"/>
    <cellStyle name="Note 12 3 3 3 5" xfId="8561" xr:uid="{00000000-0005-0000-0000-000025040000}"/>
    <cellStyle name="Note 12 3 3 4" xfId="1892" xr:uid="{00000000-0005-0000-0000-000006080000}"/>
    <cellStyle name="Note 12 3 3 4 2" xfId="4732" xr:uid="{00000000-0005-0000-0000-000005080000}"/>
    <cellStyle name="Note 12 3 3 4 2 2" xfId="11889" xr:uid="{00000000-0005-0000-0000-000023040000}"/>
    <cellStyle name="Note 12 3 3 4 3" xfId="9050" xr:uid="{00000000-0005-0000-0000-000023040000}"/>
    <cellStyle name="Note 12 3 3 5" xfId="3313" xr:uid="{00000000-0005-0000-0000-000000080000}"/>
    <cellStyle name="Note 12 3 3 5 2" xfId="10470" xr:uid="{00000000-0005-0000-0000-000023040000}"/>
    <cellStyle name="Note 12 3 3 6" xfId="6185" xr:uid="{00000000-0005-0000-0000-0000B5010000}"/>
    <cellStyle name="Note 12 3 3 6 2" xfId="13354" xr:uid="{00000000-0005-0000-0000-0000B5010000}"/>
    <cellStyle name="Note 12 3 3 7" xfId="7631" xr:uid="{00000000-0005-0000-0000-000023040000}"/>
    <cellStyle name="Note 12 3 4" xfId="698" xr:uid="{00000000-0005-0000-0000-000007080000}"/>
    <cellStyle name="Note 12 3 4 2" xfId="2125" xr:uid="{00000000-0005-0000-0000-000008080000}"/>
    <cellStyle name="Note 12 3 4 2 2" xfId="4965" xr:uid="{00000000-0005-0000-0000-000007080000}"/>
    <cellStyle name="Note 12 3 4 2 2 2" xfId="12122" xr:uid="{00000000-0005-0000-0000-000026040000}"/>
    <cellStyle name="Note 12 3 4 2 3" xfId="9283" xr:uid="{00000000-0005-0000-0000-000026040000}"/>
    <cellStyle name="Note 12 3 4 3" xfId="3546" xr:uid="{00000000-0005-0000-0000-000006080000}"/>
    <cellStyle name="Note 12 3 4 3 2" xfId="10703" xr:uid="{00000000-0005-0000-0000-000026040000}"/>
    <cellStyle name="Note 12 3 4 4" xfId="6468" xr:uid="{00000000-0005-0000-0000-00003A040000}"/>
    <cellStyle name="Note 12 3 4 4 2" xfId="13597" xr:uid="{00000000-0005-0000-0000-00003A040000}"/>
    <cellStyle name="Note 12 3 4 5" xfId="7864" xr:uid="{00000000-0005-0000-0000-000026040000}"/>
    <cellStyle name="Note 12 3 5" xfId="1162" xr:uid="{00000000-0005-0000-0000-000009080000}"/>
    <cellStyle name="Note 12 3 5 2" xfId="2589" xr:uid="{00000000-0005-0000-0000-00000A080000}"/>
    <cellStyle name="Note 12 3 5 2 2" xfId="5429" xr:uid="{00000000-0005-0000-0000-000009080000}"/>
    <cellStyle name="Note 12 3 5 2 2 2" xfId="12586" xr:uid="{00000000-0005-0000-0000-000027040000}"/>
    <cellStyle name="Note 12 3 5 2 3" xfId="9747" xr:uid="{00000000-0005-0000-0000-000027040000}"/>
    <cellStyle name="Note 12 3 5 3" xfId="4010" xr:uid="{00000000-0005-0000-0000-000008080000}"/>
    <cellStyle name="Note 12 3 5 3 2" xfId="11167" xr:uid="{00000000-0005-0000-0000-000027040000}"/>
    <cellStyle name="Note 12 3 5 4" xfId="6931" xr:uid="{00000000-0005-0000-0000-00003B040000}"/>
    <cellStyle name="Note 12 3 5 4 2" xfId="14060" xr:uid="{00000000-0005-0000-0000-00003B040000}"/>
    <cellStyle name="Note 12 3 5 5" xfId="8328" xr:uid="{00000000-0005-0000-0000-000027040000}"/>
    <cellStyle name="Note 12 3 6" xfId="1659" xr:uid="{00000000-0005-0000-0000-00000B080000}"/>
    <cellStyle name="Note 12 3 6 2" xfId="4499" xr:uid="{00000000-0005-0000-0000-00000A080000}"/>
    <cellStyle name="Note 12 3 6 2 2" xfId="11656" xr:uid="{00000000-0005-0000-0000-00001C040000}"/>
    <cellStyle name="Note 12 3 6 3" xfId="8817" xr:uid="{00000000-0005-0000-0000-00001C040000}"/>
    <cellStyle name="Note 12 3 7" xfId="3080" xr:uid="{00000000-0005-0000-0000-0000F3070000}"/>
    <cellStyle name="Note 12 3 7 2" xfId="10237" xr:uid="{00000000-0005-0000-0000-00001C040000}"/>
    <cellStyle name="Note 12 3 8" xfId="5952" xr:uid="{00000000-0005-0000-0000-0000B2010000}"/>
    <cellStyle name="Note 12 3 8 2" xfId="13121" xr:uid="{00000000-0005-0000-0000-0000B2010000}"/>
    <cellStyle name="Note 12 3 9" xfId="7397" xr:uid="{00000000-0005-0000-0000-00001C040000}"/>
    <cellStyle name="Note 12 4" xfId="300" xr:uid="{00000000-0005-0000-0000-00000C080000}"/>
    <cellStyle name="Note 12 4 2" xfId="568" xr:uid="{00000000-0005-0000-0000-00000D080000}"/>
    <cellStyle name="Note 12 4 2 2" xfId="1034" xr:uid="{00000000-0005-0000-0000-00000E080000}"/>
    <cellStyle name="Note 12 4 2 2 2" xfId="2461" xr:uid="{00000000-0005-0000-0000-00000F080000}"/>
    <cellStyle name="Note 12 4 2 2 2 2" xfId="5301" xr:uid="{00000000-0005-0000-0000-00000E080000}"/>
    <cellStyle name="Note 12 4 2 2 2 2 2" xfId="12458" xr:uid="{00000000-0005-0000-0000-00002A040000}"/>
    <cellStyle name="Note 12 4 2 2 2 3" xfId="9619" xr:uid="{00000000-0005-0000-0000-00002A040000}"/>
    <cellStyle name="Note 12 4 2 2 3" xfId="3882" xr:uid="{00000000-0005-0000-0000-00000D080000}"/>
    <cellStyle name="Note 12 4 2 2 3 2" xfId="11039" xr:uid="{00000000-0005-0000-0000-00002A040000}"/>
    <cellStyle name="Note 12 4 2 2 4" xfId="6803" xr:uid="{00000000-0005-0000-0000-00003E040000}"/>
    <cellStyle name="Note 12 4 2 2 4 2" xfId="13932" xr:uid="{00000000-0005-0000-0000-00003E040000}"/>
    <cellStyle name="Note 12 4 2 2 5" xfId="8200" xr:uid="{00000000-0005-0000-0000-00002A040000}"/>
    <cellStyle name="Note 12 4 2 3" xfId="1498" xr:uid="{00000000-0005-0000-0000-000010080000}"/>
    <cellStyle name="Note 12 4 2 3 2" xfId="2925" xr:uid="{00000000-0005-0000-0000-000011080000}"/>
    <cellStyle name="Note 12 4 2 3 2 2" xfId="5765" xr:uid="{00000000-0005-0000-0000-000010080000}"/>
    <cellStyle name="Note 12 4 2 3 2 2 2" xfId="12922" xr:uid="{00000000-0005-0000-0000-00002B040000}"/>
    <cellStyle name="Note 12 4 2 3 2 3" xfId="10083" xr:uid="{00000000-0005-0000-0000-00002B040000}"/>
    <cellStyle name="Note 12 4 2 3 3" xfId="4346" xr:uid="{00000000-0005-0000-0000-00000F080000}"/>
    <cellStyle name="Note 12 4 2 3 3 2" xfId="11503" xr:uid="{00000000-0005-0000-0000-00002B040000}"/>
    <cellStyle name="Note 12 4 2 3 4" xfId="7267" xr:uid="{00000000-0005-0000-0000-00003F040000}"/>
    <cellStyle name="Note 12 4 2 3 4 2" xfId="14396" xr:uid="{00000000-0005-0000-0000-00003F040000}"/>
    <cellStyle name="Note 12 4 2 3 5" xfId="8664" xr:uid="{00000000-0005-0000-0000-00002B040000}"/>
    <cellStyle name="Note 12 4 2 4" xfId="1995" xr:uid="{00000000-0005-0000-0000-000012080000}"/>
    <cellStyle name="Note 12 4 2 4 2" xfId="4835" xr:uid="{00000000-0005-0000-0000-000011080000}"/>
    <cellStyle name="Note 12 4 2 4 2 2" xfId="11992" xr:uid="{00000000-0005-0000-0000-000029040000}"/>
    <cellStyle name="Note 12 4 2 4 3" xfId="9153" xr:uid="{00000000-0005-0000-0000-000029040000}"/>
    <cellStyle name="Note 12 4 2 5" xfId="3416" xr:uid="{00000000-0005-0000-0000-00000C080000}"/>
    <cellStyle name="Note 12 4 2 5 2" xfId="10573" xr:uid="{00000000-0005-0000-0000-000029040000}"/>
    <cellStyle name="Note 12 4 2 6" xfId="6288" xr:uid="{00000000-0005-0000-0000-0000B7010000}"/>
    <cellStyle name="Note 12 4 2 6 2" xfId="13457" xr:uid="{00000000-0005-0000-0000-0000B7010000}"/>
    <cellStyle name="Note 12 4 2 7" xfId="7734" xr:uid="{00000000-0005-0000-0000-000029040000}"/>
    <cellStyle name="Note 12 4 3" xfId="801" xr:uid="{00000000-0005-0000-0000-000013080000}"/>
    <cellStyle name="Note 12 4 3 2" xfId="2228" xr:uid="{00000000-0005-0000-0000-000014080000}"/>
    <cellStyle name="Note 12 4 3 2 2" xfId="5068" xr:uid="{00000000-0005-0000-0000-000013080000}"/>
    <cellStyle name="Note 12 4 3 2 2 2" xfId="12225" xr:uid="{00000000-0005-0000-0000-00002C040000}"/>
    <cellStyle name="Note 12 4 3 2 3" xfId="9386" xr:uid="{00000000-0005-0000-0000-00002C040000}"/>
    <cellStyle name="Note 12 4 3 3" xfId="3649" xr:uid="{00000000-0005-0000-0000-000012080000}"/>
    <cellStyle name="Note 12 4 3 3 2" xfId="10806" xr:uid="{00000000-0005-0000-0000-00002C040000}"/>
    <cellStyle name="Note 12 4 3 4" xfId="6571" xr:uid="{00000000-0005-0000-0000-000040040000}"/>
    <cellStyle name="Note 12 4 3 4 2" xfId="13700" xr:uid="{00000000-0005-0000-0000-000040040000}"/>
    <cellStyle name="Note 12 4 3 5" xfId="7967" xr:uid="{00000000-0005-0000-0000-00002C040000}"/>
    <cellStyle name="Note 12 4 4" xfId="1265" xr:uid="{00000000-0005-0000-0000-000015080000}"/>
    <cellStyle name="Note 12 4 4 2" xfId="2692" xr:uid="{00000000-0005-0000-0000-000016080000}"/>
    <cellStyle name="Note 12 4 4 2 2" xfId="5532" xr:uid="{00000000-0005-0000-0000-000015080000}"/>
    <cellStyle name="Note 12 4 4 2 2 2" xfId="12689" xr:uid="{00000000-0005-0000-0000-00002D040000}"/>
    <cellStyle name="Note 12 4 4 2 3" xfId="9850" xr:uid="{00000000-0005-0000-0000-00002D040000}"/>
    <cellStyle name="Note 12 4 4 3" xfId="4113" xr:uid="{00000000-0005-0000-0000-000014080000}"/>
    <cellStyle name="Note 12 4 4 3 2" xfId="11270" xr:uid="{00000000-0005-0000-0000-00002D040000}"/>
    <cellStyle name="Note 12 4 4 4" xfId="7034" xr:uid="{00000000-0005-0000-0000-000041040000}"/>
    <cellStyle name="Note 12 4 4 4 2" xfId="14163" xr:uid="{00000000-0005-0000-0000-000041040000}"/>
    <cellStyle name="Note 12 4 4 5" xfId="8431" xr:uid="{00000000-0005-0000-0000-00002D040000}"/>
    <cellStyle name="Note 12 4 5" xfId="1762" xr:uid="{00000000-0005-0000-0000-000017080000}"/>
    <cellStyle name="Note 12 4 5 2" xfId="4602" xr:uid="{00000000-0005-0000-0000-000016080000}"/>
    <cellStyle name="Note 12 4 5 2 2" xfId="11759" xr:uid="{00000000-0005-0000-0000-000028040000}"/>
    <cellStyle name="Note 12 4 5 3" xfId="8920" xr:uid="{00000000-0005-0000-0000-000028040000}"/>
    <cellStyle name="Note 12 4 6" xfId="3183" xr:uid="{00000000-0005-0000-0000-00000B080000}"/>
    <cellStyle name="Note 12 4 6 2" xfId="10340" xr:uid="{00000000-0005-0000-0000-000028040000}"/>
    <cellStyle name="Note 12 4 7" xfId="6055" xr:uid="{00000000-0005-0000-0000-0000B6010000}"/>
    <cellStyle name="Note 12 4 7 2" xfId="13224" xr:uid="{00000000-0005-0000-0000-0000B6010000}"/>
    <cellStyle name="Note 12 4 8" xfId="7501" xr:uid="{00000000-0005-0000-0000-000028040000}"/>
    <cellStyle name="Note 12 5" xfId="387" xr:uid="{00000000-0005-0000-0000-000018080000}"/>
    <cellStyle name="Note 12 5 2" xfId="858" xr:uid="{00000000-0005-0000-0000-000019080000}"/>
    <cellStyle name="Note 12 5 2 2" xfId="2285" xr:uid="{00000000-0005-0000-0000-00001A080000}"/>
    <cellStyle name="Note 12 5 2 2 2" xfId="5125" xr:uid="{00000000-0005-0000-0000-000019080000}"/>
    <cellStyle name="Note 12 5 2 2 2 2" xfId="12282" xr:uid="{00000000-0005-0000-0000-00002F040000}"/>
    <cellStyle name="Note 12 5 2 2 3" xfId="9443" xr:uid="{00000000-0005-0000-0000-00002F040000}"/>
    <cellStyle name="Note 12 5 2 3" xfId="3706" xr:uid="{00000000-0005-0000-0000-000018080000}"/>
    <cellStyle name="Note 12 5 2 3 2" xfId="10863" xr:uid="{00000000-0005-0000-0000-00002F040000}"/>
    <cellStyle name="Note 12 5 2 4" xfId="6628" xr:uid="{00000000-0005-0000-0000-000043040000}"/>
    <cellStyle name="Note 12 5 2 4 2" xfId="13757" xr:uid="{00000000-0005-0000-0000-000043040000}"/>
    <cellStyle name="Note 12 5 2 5" xfId="8024" xr:uid="{00000000-0005-0000-0000-00002F040000}"/>
    <cellStyle name="Note 12 5 3" xfId="1322" xr:uid="{00000000-0005-0000-0000-00001B080000}"/>
    <cellStyle name="Note 12 5 3 2" xfId="2749" xr:uid="{00000000-0005-0000-0000-00001C080000}"/>
    <cellStyle name="Note 12 5 3 2 2" xfId="5589" xr:uid="{00000000-0005-0000-0000-00001B080000}"/>
    <cellStyle name="Note 12 5 3 2 2 2" xfId="12746" xr:uid="{00000000-0005-0000-0000-000030040000}"/>
    <cellStyle name="Note 12 5 3 2 3" xfId="9907" xr:uid="{00000000-0005-0000-0000-000030040000}"/>
    <cellStyle name="Note 12 5 3 3" xfId="4170" xr:uid="{00000000-0005-0000-0000-00001A080000}"/>
    <cellStyle name="Note 12 5 3 3 2" xfId="11327" xr:uid="{00000000-0005-0000-0000-000030040000}"/>
    <cellStyle name="Note 12 5 3 4" xfId="7091" xr:uid="{00000000-0005-0000-0000-000044040000}"/>
    <cellStyle name="Note 12 5 3 4 2" xfId="14220" xr:uid="{00000000-0005-0000-0000-000044040000}"/>
    <cellStyle name="Note 12 5 3 5" xfId="8488" xr:uid="{00000000-0005-0000-0000-000030040000}"/>
    <cellStyle name="Note 12 5 4" xfId="1819" xr:uid="{00000000-0005-0000-0000-00001D080000}"/>
    <cellStyle name="Note 12 5 4 2" xfId="4659" xr:uid="{00000000-0005-0000-0000-00001C080000}"/>
    <cellStyle name="Note 12 5 4 2 2" xfId="11816" xr:uid="{00000000-0005-0000-0000-00002E040000}"/>
    <cellStyle name="Note 12 5 4 3" xfId="8977" xr:uid="{00000000-0005-0000-0000-00002E040000}"/>
    <cellStyle name="Note 12 5 5" xfId="3240" xr:uid="{00000000-0005-0000-0000-000017080000}"/>
    <cellStyle name="Note 12 5 5 2" xfId="10397" xr:uid="{00000000-0005-0000-0000-00002E040000}"/>
    <cellStyle name="Note 12 5 6" xfId="6112" xr:uid="{00000000-0005-0000-0000-0000B8010000}"/>
    <cellStyle name="Note 12 5 6 2" xfId="13281" xr:uid="{00000000-0005-0000-0000-0000B8010000}"/>
    <cellStyle name="Note 12 5 7" xfId="7558" xr:uid="{00000000-0005-0000-0000-00002E040000}"/>
    <cellStyle name="Note 12 6" xfId="625" xr:uid="{00000000-0005-0000-0000-00001E080000}"/>
    <cellStyle name="Note 12 6 2" xfId="2052" xr:uid="{00000000-0005-0000-0000-00001F080000}"/>
    <cellStyle name="Note 12 6 2 2" xfId="4892" xr:uid="{00000000-0005-0000-0000-00001E080000}"/>
    <cellStyle name="Note 12 6 2 2 2" xfId="12049" xr:uid="{00000000-0005-0000-0000-000031040000}"/>
    <cellStyle name="Note 12 6 2 3" xfId="9210" xr:uid="{00000000-0005-0000-0000-000031040000}"/>
    <cellStyle name="Note 12 6 3" xfId="3473" xr:uid="{00000000-0005-0000-0000-00001D080000}"/>
    <cellStyle name="Note 12 6 3 2" xfId="10630" xr:uid="{00000000-0005-0000-0000-000031040000}"/>
    <cellStyle name="Note 12 6 4" xfId="6395" xr:uid="{00000000-0005-0000-0000-000045040000}"/>
    <cellStyle name="Note 12 6 4 2" xfId="13524" xr:uid="{00000000-0005-0000-0000-000045040000}"/>
    <cellStyle name="Note 12 6 5" xfId="7791" xr:uid="{00000000-0005-0000-0000-000031040000}"/>
    <cellStyle name="Note 12 7" xfId="1089" xr:uid="{00000000-0005-0000-0000-000020080000}"/>
    <cellStyle name="Note 12 7 2" xfId="2516" xr:uid="{00000000-0005-0000-0000-000021080000}"/>
    <cellStyle name="Note 12 7 2 2" xfId="5356" xr:uid="{00000000-0005-0000-0000-000020080000}"/>
    <cellStyle name="Note 12 7 2 2 2" xfId="12513" xr:uid="{00000000-0005-0000-0000-000032040000}"/>
    <cellStyle name="Note 12 7 2 3" xfId="9674" xr:uid="{00000000-0005-0000-0000-000032040000}"/>
    <cellStyle name="Note 12 7 3" xfId="3937" xr:uid="{00000000-0005-0000-0000-00001F080000}"/>
    <cellStyle name="Note 12 7 3 2" xfId="11094" xr:uid="{00000000-0005-0000-0000-000032040000}"/>
    <cellStyle name="Note 12 7 4" xfId="6858" xr:uid="{00000000-0005-0000-0000-000046040000}"/>
    <cellStyle name="Note 12 7 4 2" xfId="13987" xr:uid="{00000000-0005-0000-0000-000046040000}"/>
    <cellStyle name="Note 12 7 5" xfId="8255" xr:uid="{00000000-0005-0000-0000-000032040000}"/>
    <cellStyle name="Note 12 8" xfId="1585" xr:uid="{00000000-0005-0000-0000-000022080000}"/>
    <cellStyle name="Note 12 8 2" xfId="4425" xr:uid="{00000000-0005-0000-0000-000021080000}"/>
    <cellStyle name="Note 12 8 2 2" xfId="11582" xr:uid="{00000000-0005-0000-0000-00000F040000}"/>
    <cellStyle name="Note 12 8 3" xfId="8743" xr:uid="{00000000-0005-0000-0000-00000F040000}"/>
    <cellStyle name="Note 12 9" xfId="3007" xr:uid="{00000000-0005-0000-0000-0000DA070000}"/>
    <cellStyle name="Note 12 9 2" xfId="10164" xr:uid="{00000000-0005-0000-0000-00000F040000}"/>
    <cellStyle name="Note 13" xfId="42" xr:uid="{00000000-0005-0000-0000-000023080000}"/>
    <cellStyle name="Note 13 10" xfId="5875" xr:uid="{00000000-0005-0000-0000-0000B9010000}"/>
    <cellStyle name="Note 13 10 2" xfId="13049" xr:uid="{00000000-0005-0000-0000-0000B9010000}"/>
    <cellStyle name="Note 13 11" xfId="7325" xr:uid="{00000000-0005-0000-0000-000033040000}"/>
    <cellStyle name="Note 13 2" xfId="83" xr:uid="{00000000-0005-0000-0000-000024080000}"/>
    <cellStyle name="Note 13 2 2" xfId="304" xr:uid="{00000000-0005-0000-0000-000025080000}"/>
    <cellStyle name="Note 13 2 2 2" xfId="572" xr:uid="{00000000-0005-0000-0000-000026080000}"/>
    <cellStyle name="Note 13 2 2 2 2" xfId="1038" xr:uid="{00000000-0005-0000-0000-000027080000}"/>
    <cellStyle name="Note 13 2 2 2 2 2" xfId="2465" xr:uid="{00000000-0005-0000-0000-000028080000}"/>
    <cellStyle name="Note 13 2 2 2 2 2 2" xfId="5305" xr:uid="{00000000-0005-0000-0000-000027080000}"/>
    <cellStyle name="Note 13 2 2 2 2 2 2 2" xfId="12462" xr:uid="{00000000-0005-0000-0000-000037040000}"/>
    <cellStyle name="Note 13 2 2 2 2 2 3" xfId="9623" xr:uid="{00000000-0005-0000-0000-000037040000}"/>
    <cellStyle name="Note 13 2 2 2 2 3" xfId="3886" xr:uid="{00000000-0005-0000-0000-000026080000}"/>
    <cellStyle name="Note 13 2 2 2 2 3 2" xfId="11043" xr:uid="{00000000-0005-0000-0000-000037040000}"/>
    <cellStyle name="Note 13 2 2 2 2 4" xfId="6807" xr:uid="{00000000-0005-0000-0000-00004B040000}"/>
    <cellStyle name="Note 13 2 2 2 2 4 2" xfId="13936" xr:uid="{00000000-0005-0000-0000-00004B040000}"/>
    <cellStyle name="Note 13 2 2 2 2 5" xfId="8204" xr:uid="{00000000-0005-0000-0000-000037040000}"/>
    <cellStyle name="Note 13 2 2 2 3" xfId="1502" xr:uid="{00000000-0005-0000-0000-000029080000}"/>
    <cellStyle name="Note 13 2 2 2 3 2" xfId="2929" xr:uid="{00000000-0005-0000-0000-00002A080000}"/>
    <cellStyle name="Note 13 2 2 2 3 2 2" xfId="5769" xr:uid="{00000000-0005-0000-0000-000029080000}"/>
    <cellStyle name="Note 13 2 2 2 3 2 2 2" xfId="12926" xr:uid="{00000000-0005-0000-0000-000038040000}"/>
    <cellStyle name="Note 13 2 2 2 3 2 3" xfId="10087" xr:uid="{00000000-0005-0000-0000-000038040000}"/>
    <cellStyle name="Note 13 2 2 2 3 3" xfId="4350" xr:uid="{00000000-0005-0000-0000-000028080000}"/>
    <cellStyle name="Note 13 2 2 2 3 3 2" xfId="11507" xr:uid="{00000000-0005-0000-0000-000038040000}"/>
    <cellStyle name="Note 13 2 2 2 3 4" xfId="7271" xr:uid="{00000000-0005-0000-0000-00004C040000}"/>
    <cellStyle name="Note 13 2 2 2 3 4 2" xfId="14400" xr:uid="{00000000-0005-0000-0000-00004C040000}"/>
    <cellStyle name="Note 13 2 2 2 3 5" xfId="8668" xr:uid="{00000000-0005-0000-0000-000038040000}"/>
    <cellStyle name="Note 13 2 2 2 4" xfId="1999" xr:uid="{00000000-0005-0000-0000-00002B080000}"/>
    <cellStyle name="Note 13 2 2 2 4 2" xfId="4839" xr:uid="{00000000-0005-0000-0000-00002A080000}"/>
    <cellStyle name="Note 13 2 2 2 4 2 2" xfId="11996" xr:uid="{00000000-0005-0000-0000-000036040000}"/>
    <cellStyle name="Note 13 2 2 2 4 3" xfId="9157" xr:uid="{00000000-0005-0000-0000-000036040000}"/>
    <cellStyle name="Note 13 2 2 2 5" xfId="3420" xr:uid="{00000000-0005-0000-0000-000025080000}"/>
    <cellStyle name="Note 13 2 2 2 5 2" xfId="10577" xr:uid="{00000000-0005-0000-0000-000036040000}"/>
    <cellStyle name="Note 13 2 2 2 6" xfId="6292" xr:uid="{00000000-0005-0000-0000-0000BC010000}"/>
    <cellStyle name="Note 13 2 2 2 6 2" xfId="13461" xr:uid="{00000000-0005-0000-0000-0000BC010000}"/>
    <cellStyle name="Note 13 2 2 2 7" xfId="7738" xr:uid="{00000000-0005-0000-0000-000036040000}"/>
    <cellStyle name="Note 13 2 2 3" xfId="805" xr:uid="{00000000-0005-0000-0000-00002C080000}"/>
    <cellStyle name="Note 13 2 2 3 2" xfId="2232" xr:uid="{00000000-0005-0000-0000-00002D080000}"/>
    <cellStyle name="Note 13 2 2 3 2 2" xfId="5072" xr:uid="{00000000-0005-0000-0000-00002C080000}"/>
    <cellStyle name="Note 13 2 2 3 2 2 2" xfId="12229" xr:uid="{00000000-0005-0000-0000-000039040000}"/>
    <cellStyle name="Note 13 2 2 3 2 3" xfId="9390" xr:uid="{00000000-0005-0000-0000-000039040000}"/>
    <cellStyle name="Note 13 2 2 3 3" xfId="3653" xr:uid="{00000000-0005-0000-0000-00002B080000}"/>
    <cellStyle name="Note 13 2 2 3 3 2" xfId="10810" xr:uid="{00000000-0005-0000-0000-000039040000}"/>
    <cellStyle name="Note 13 2 2 3 4" xfId="6575" xr:uid="{00000000-0005-0000-0000-00004D040000}"/>
    <cellStyle name="Note 13 2 2 3 4 2" xfId="13704" xr:uid="{00000000-0005-0000-0000-00004D040000}"/>
    <cellStyle name="Note 13 2 2 3 5" xfId="7971" xr:uid="{00000000-0005-0000-0000-000039040000}"/>
    <cellStyle name="Note 13 2 2 4" xfId="1269" xr:uid="{00000000-0005-0000-0000-00002E080000}"/>
    <cellStyle name="Note 13 2 2 4 2" xfId="2696" xr:uid="{00000000-0005-0000-0000-00002F080000}"/>
    <cellStyle name="Note 13 2 2 4 2 2" xfId="5536" xr:uid="{00000000-0005-0000-0000-00002E080000}"/>
    <cellStyle name="Note 13 2 2 4 2 2 2" xfId="12693" xr:uid="{00000000-0005-0000-0000-00003A040000}"/>
    <cellStyle name="Note 13 2 2 4 2 3" xfId="9854" xr:uid="{00000000-0005-0000-0000-00003A040000}"/>
    <cellStyle name="Note 13 2 2 4 3" xfId="4117" xr:uid="{00000000-0005-0000-0000-00002D080000}"/>
    <cellStyle name="Note 13 2 2 4 3 2" xfId="11274" xr:uid="{00000000-0005-0000-0000-00003A040000}"/>
    <cellStyle name="Note 13 2 2 4 4" xfId="7038" xr:uid="{00000000-0005-0000-0000-00004E040000}"/>
    <cellStyle name="Note 13 2 2 4 4 2" xfId="14167" xr:uid="{00000000-0005-0000-0000-00004E040000}"/>
    <cellStyle name="Note 13 2 2 4 5" xfId="8435" xr:uid="{00000000-0005-0000-0000-00003A040000}"/>
    <cellStyle name="Note 13 2 2 5" xfId="1766" xr:uid="{00000000-0005-0000-0000-000030080000}"/>
    <cellStyle name="Note 13 2 2 5 2" xfId="4606" xr:uid="{00000000-0005-0000-0000-00002F080000}"/>
    <cellStyle name="Note 13 2 2 5 2 2" xfId="11763" xr:uid="{00000000-0005-0000-0000-000035040000}"/>
    <cellStyle name="Note 13 2 2 5 3" xfId="8924" xr:uid="{00000000-0005-0000-0000-000035040000}"/>
    <cellStyle name="Note 13 2 2 6" xfId="3187" xr:uid="{00000000-0005-0000-0000-000024080000}"/>
    <cellStyle name="Note 13 2 2 6 2" xfId="10344" xr:uid="{00000000-0005-0000-0000-000035040000}"/>
    <cellStyle name="Note 13 2 2 7" xfId="6059" xr:uid="{00000000-0005-0000-0000-0000BB010000}"/>
    <cellStyle name="Note 13 2 2 7 2" xfId="13228" xr:uid="{00000000-0005-0000-0000-0000BB010000}"/>
    <cellStyle name="Note 13 2 2 8" xfId="7505" xr:uid="{00000000-0005-0000-0000-000035040000}"/>
    <cellStyle name="Note 13 2 3" xfId="429" xr:uid="{00000000-0005-0000-0000-000031080000}"/>
    <cellStyle name="Note 13 2 3 2" xfId="895" xr:uid="{00000000-0005-0000-0000-000032080000}"/>
    <cellStyle name="Note 13 2 3 2 2" xfId="2322" xr:uid="{00000000-0005-0000-0000-000033080000}"/>
    <cellStyle name="Note 13 2 3 2 2 2" xfId="5162" xr:uid="{00000000-0005-0000-0000-000032080000}"/>
    <cellStyle name="Note 13 2 3 2 2 2 2" xfId="12319" xr:uid="{00000000-0005-0000-0000-00003C040000}"/>
    <cellStyle name="Note 13 2 3 2 2 3" xfId="9480" xr:uid="{00000000-0005-0000-0000-00003C040000}"/>
    <cellStyle name="Note 13 2 3 2 3" xfId="3743" xr:uid="{00000000-0005-0000-0000-000031080000}"/>
    <cellStyle name="Note 13 2 3 2 3 2" xfId="10900" xr:uid="{00000000-0005-0000-0000-00003C040000}"/>
    <cellStyle name="Note 13 2 3 2 4" xfId="6665" xr:uid="{00000000-0005-0000-0000-000050040000}"/>
    <cellStyle name="Note 13 2 3 2 4 2" xfId="13794" xr:uid="{00000000-0005-0000-0000-000050040000}"/>
    <cellStyle name="Note 13 2 3 2 5" xfId="8061" xr:uid="{00000000-0005-0000-0000-00003C040000}"/>
    <cellStyle name="Note 13 2 3 3" xfId="1359" xr:uid="{00000000-0005-0000-0000-000034080000}"/>
    <cellStyle name="Note 13 2 3 3 2" xfId="2786" xr:uid="{00000000-0005-0000-0000-000035080000}"/>
    <cellStyle name="Note 13 2 3 3 2 2" xfId="5626" xr:uid="{00000000-0005-0000-0000-000034080000}"/>
    <cellStyle name="Note 13 2 3 3 2 2 2" xfId="12783" xr:uid="{00000000-0005-0000-0000-00003D040000}"/>
    <cellStyle name="Note 13 2 3 3 2 3" xfId="9944" xr:uid="{00000000-0005-0000-0000-00003D040000}"/>
    <cellStyle name="Note 13 2 3 3 3" xfId="4207" xr:uid="{00000000-0005-0000-0000-000033080000}"/>
    <cellStyle name="Note 13 2 3 3 3 2" xfId="11364" xr:uid="{00000000-0005-0000-0000-00003D040000}"/>
    <cellStyle name="Note 13 2 3 3 4" xfId="7128" xr:uid="{00000000-0005-0000-0000-000051040000}"/>
    <cellStyle name="Note 13 2 3 3 4 2" xfId="14257" xr:uid="{00000000-0005-0000-0000-000051040000}"/>
    <cellStyle name="Note 13 2 3 3 5" xfId="8525" xr:uid="{00000000-0005-0000-0000-00003D040000}"/>
    <cellStyle name="Note 13 2 3 4" xfId="1856" xr:uid="{00000000-0005-0000-0000-000036080000}"/>
    <cellStyle name="Note 13 2 3 4 2" xfId="4696" xr:uid="{00000000-0005-0000-0000-000035080000}"/>
    <cellStyle name="Note 13 2 3 4 2 2" xfId="11853" xr:uid="{00000000-0005-0000-0000-00003B040000}"/>
    <cellStyle name="Note 13 2 3 4 3" xfId="9014" xr:uid="{00000000-0005-0000-0000-00003B040000}"/>
    <cellStyle name="Note 13 2 3 5" xfId="3277" xr:uid="{00000000-0005-0000-0000-000030080000}"/>
    <cellStyle name="Note 13 2 3 5 2" xfId="10434" xr:uid="{00000000-0005-0000-0000-00003B040000}"/>
    <cellStyle name="Note 13 2 3 6" xfId="6149" xr:uid="{00000000-0005-0000-0000-0000BD010000}"/>
    <cellStyle name="Note 13 2 3 6 2" xfId="13318" xr:uid="{00000000-0005-0000-0000-0000BD010000}"/>
    <cellStyle name="Note 13 2 3 7" xfId="7595" xr:uid="{00000000-0005-0000-0000-00003B040000}"/>
    <cellStyle name="Note 13 2 4" xfId="662" xr:uid="{00000000-0005-0000-0000-000037080000}"/>
    <cellStyle name="Note 13 2 4 2" xfId="2089" xr:uid="{00000000-0005-0000-0000-000038080000}"/>
    <cellStyle name="Note 13 2 4 2 2" xfId="4929" xr:uid="{00000000-0005-0000-0000-000037080000}"/>
    <cellStyle name="Note 13 2 4 2 2 2" xfId="12086" xr:uid="{00000000-0005-0000-0000-00003E040000}"/>
    <cellStyle name="Note 13 2 4 2 3" xfId="9247" xr:uid="{00000000-0005-0000-0000-00003E040000}"/>
    <cellStyle name="Note 13 2 4 3" xfId="3510" xr:uid="{00000000-0005-0000-0000-000036080000}"/>
    <cellStyle name="Note 13 2 4 3 2" xfId="10667" xr:uid="{00000000-0005-0000-0000-00003E040000}"/>
    <cellStyle name="Note 13 2 4 4" xfId="6432" xr:uid="{00000000-0005-0000-0000-000052040000}"/>
    <cellStyle name="Note 13 2 4 4 2" xfId="13561" xr:uid="{00000000-0005-0000-0000-000052040000}"/>
    <cellStyle name="Note 13 2 4 5" xfId="7828" xr:uid="{00000000-0005-0000-0000-00003E040000}"/>
    <cellStyle name="Note 13 2 5" xfId="1126" xr:uid="{00000000-0005-0000-0000-000039080000}"/>
    <cellStyle name="Note 13 2 5 2" xfId="2553" xr:uid="{00000000-0005-0000-0000-00003A080000}"/>
    <cellStyle name="Note 13 2 5 2 2" xfId="5393" xr:uid="{00000000-0005-0000-0000-000039080000}"/>
    <cellStyle name="Note 13 2 5 2 2 2" xfId="12550" xr:uid="{00000000-0005-0000-0000-00003F040000}"/>
    <cellStyle name="Note 13 2 5 2 3" xfId="9711" xr:uid="{00000000-0005-0000-0000-00003F040000}"/>
    <cellStyle name="Note 13 2 5 3" xfId="3974" xr:uid="{00000000-0005-0000-0000-000038080000}"/>
    <cellStyle name="Note 13 2 5 3 2" xfId="11131" xr:uid="{00000000-0005-0000-0000-00003F040000}"/>
    <cellStyle name="Note 13 2 5 4" xfId="6895" xr:uid="{00000000-0005-0000-0000-000053040000}"/>
    <cellStyle name="Note 13 2 5 4 2" xfId="14024" xr:uid="{00000000-0005-0000-0000-000053040000}"/>
    <cellStyle name="Note 13 2 5 5" xfId="8292" xr:uid="{00000000-0005-0000-0000-00003F040000}"/>
    <cellStyle name="Note 13 2 6" xfId="1622" xr:uid="{00000000-0005-0000-0000-00003B080000}"/>
    <cellStyle name="Note 13 2 6 2" xfId="4462" xr:uid="{00000000-0005-0000-0000-00003A080000}"/>
    <cellStyle name="Note 13 2 6 2 2" xfId="11619" xr:uid="{00000000-0005-0000-0000-000034040000}"/>
    <cellStyle name="Note 13 2 6 3" xfId="8780" xr:uid="{00000000-0005-0000-0000-000034040000}"/>
    <cellStyle name="Note 13 2 7" xfId="3044" xr:uid="{00000000-0005-0000-0000-000023080000}"/>
    <cellStyle name="Note 13 2 7 2" xfId="10201" xr:uid="{00000000-0005-0000-0000-000034040000}"/>
    <cellStyle name="Note 13 2 8" xfId="5916" xr:uid="{00000000-0005-0000-0000-0000BA010000}"/>
    <cellStyle name="Note 13 2 8 2" xfId="13085" xr:uid="{00000000-0005-0000-0000-0000BA010000}"/>
    <cellStyle name="Note 13 2 9" xfId="7361" xr:uid="{00000000-0005-0000-0000-000034040000}"/>
    <cellStyle name="Note 13 3" xfId="130" xr:uid="{00000000-0005-0000-0000-00003C080000}"/>
    <cellStyle name="Note 13 3 2" xfId="305" xr:uid="{00000000-0005-0000-0000-00003D080000}"/>
    <cellStyle name="Note 13 3 2 2" xfId="573" xr:uid="{00000000-0005-0000-0000-00003E080000}"/>
    <cellStyle name="Note 13 3 2 2 2" xfId="1039" xr:uid="{00000000-0005-0000-0000-00003F080000}"/>
    <cellStyle name="Note 13 3 2 2 2 2" xfId="2466" xr:uid="{00000000-0005-0000-0000-000040080000}"/>
    <cellStyle name="Note 13 3 2 2 2 2 2" xfId="5306" xr:uid="{00000000-0005-0000-0000-00003F080000}"/>
    <cellStyle name="Note 13 3 2 2 2 2 2 2" xfId="12463" xr:uid="{00000000-0005-0000-0000-000043040000}"/>
    <cellStyle name="Note 13 3 2 2 2 2 3" xfId="9624" xr:uid="{00000000-0005-0000-0000-000043040000}"/>
    <cellStyle name="Note 13 3 2 2 2 3" xfId="3887" xr:uid="{00000000-0005-0000-0000-00003E080000}"/>
    <cellStyle name="Note 13 3 2 2 2 3 2" xfId="11044" xr:uid="{00000000-0005-0000-0000-000043040000}"/>
    <cellStyle name="Note 13 3 2 2 2 4" xfId="6808" xr:uid="{00000000-0005-0000-0000-000057040000}"/>
    <cellStyle name="Note 13 3 2 2 2 4 2" xfId="13937" xr:uid="{00000000-0005-0000-0000-000057040000}"/>
    <cellStyle name="Note 13 3 2 2 2 5" xfId="8205" xr:uid="{00000000-0005-0000-0000-000043040000}"/>
    <cellStyle name="Note 13 3 2 2 3" xfId="1503" xr:uid="{00000000-0005-0000-0000-000041080000}"/>
    <cellStyle name="Note 13 3 2 2 3 2" xfId="2930" xr:uid="{00000000-0005-0000-0000-000042080000}"/>
    <cellStyle name="Note 13 3 2 2 3 2 2" xfId="5770" xr:uid="{00000000-0005-0000-0000-000041080000}"/>
    <cellStyle name="Note 13 3 2 2 3 2 2 2" xfId="12927" xr:uid="{00000000-0005-0000-0000-000044040000}"/>
    <cellStyle name="Note 13 3 2 2 3 2 3" xfId="10088" xr:uid="{00000000-0005-0000-0000-000044040000}"/>
    <cellStyle name="Note 13 3 2 2 3 3" xfId="4351" xr:uid="{00000000-0005-0000-0000-000040080000}"/>
    <cellStyle name="Note 13 3 2 2 3 3 2" xfId="11508" xr:uid="{00000000-0005-0000-0000-000044040000}"/>
    <cellStyle name="Note 13 3 2 2 3 4" xfId="7272" xr:uid="{00000000-0005-0000-0000-000058040000}"/>
    <cellStyle name="Note 13 3 2 2 3 4 2" xfId="14401" xr:uid="{00000000-0005-0000-0000-000058040000}"/>
    <cellStyle name="Note 13 3 2 2 3 5" xfId="8669" xr:uid="{00000000-0005-0000-0000-000044040000}"/>
    <cellStyle name="Note 13 3 2 2 4" xfId="2000" xr:uid="{00000000-0005-0000-0000-000043080000}"/>
    <cellStyle name="Note 13 3 2 2 4 2" xfId="4840" xr:uid="{00000000-0005-0000-0000-000042080000}"/>
    <cellStyle name="Note 13 3 2 2 4 2 2" xfId="11997" xr:uid="{00000000-0005-0000-0000-000042040000}"/>
    <cellStyle name="Note 13 3 2 2 4 3" xfId="9158" xr:uid="{00000000-0005-0000-0000-000042040000}"/>
    <cellStyle name="Note 13 3 2 2 5" xfId="3421" xr:uid="{00000000-0005-0000-0000-00003D080000}"/>
    <cellStyle name="Note 13 3 2 2 5 2" xfId="10578" xr:uid="{00000000-0005-0000-0000-000042040000}"/>
    <cellStyle name="Note 13 3 2 2 6" xfId="6293" xr:uid="{00000000-0005-0000-0000-0000C0010000}"/>
    <cellStyle name="Note 13 3 2 2 6 2" xfId="13462" xr:uid="{00000000-0005-0000-0000-0000C0010000}"/>
    <cellStyle name="Note 13 3 2 2 7" xfId="7739" xr:uid="{00000000-0005-0000-0000-000042040000}"/>
    <cellStyle name="Note 13 3 2 3" xfId="806" xr:uid="{00000000-0005-0000-0000-000044080000}"/>
    <cellStyle name="Note 13 3 2 3 2" xfId="2233" xr:uid="{00000000-0005-0000-0000-000045080000}"/>
    <cellStyle name="Note 13 3 2 3 2 2" xfId="5073" xr:uid="{00000000-0005-0000-0000-000044080000}"/>
    <cellStyle name="Note 13 3 2 3 2 2 2" xfId="12230" xr:uid="{00000000-0005-0000-0000-000045040000}"/>
    <cellStyle name="Note 13 3 2 3 2 3" xfId="9391" xr:uid="{00000000-0005-0000-0000-000045040000}"/>
    <cellStyle name="Note 13 3 2 3 3" xfId="3654" xr:uid="{00000000-0005-0000-0000-000043080000}"/>
    <cellStyle name="Note 13 3 2 3 3 2" xfId="10811" xr:uid="{00000000-0005-0000-0000-000045040000}"/>
    <cellStyle name="Note 13 3 2 3 4" xfId="6576" xr:uid="{00000000-0005-0000-0000-000059040000}"/>
    <cellStyle name="Note 13 3 2 3 4 2" xfId="13705" xr:uid="{00000000-0005-0000-0000-000059040000}"/>
    <cellStyle name="Note 13 3 2 3 5" xfId="7972" xr:uid="{00000000-0005-0000-0000-000045040000}"/>
    <cellStyle name="Note 13 3 2 4" xfId="1270" xr:uid="{00000000-0005-0000-0000-000046080000}"/>
    <cellStyle name="Note 13 3 2 4 2" xfId="2697" xr:uid="{00000000-0005-0000-0000-000047080000}"/>
    <cellStyle name="Note 13 3 2 4 2 2" xfId="5537" xr:uid="{00000000-0005-0000-0000-000046080000}"/>
    <cellStyle name="Note 13 3 2 4 2 2 2" xfId="12694" xr:uid="{00000000-0005-0000-0000-000046040000}"/>
    <cellStyle name="Note 13 3 2 4 2 3" xfId="9855" xr:uid="{00000000-0005-0000-0000-000046040000}"/>
    <cellStyle name="Note 13 3 2 4 3" xfId="4118" xr:uid="{00000000-0005-0000-0000-000045080000}"/>
    <cellStyle name="Note 13 3 2 4 3 2" xfId="11275" xr:uid="{00000000-0005-0000-0000-000046040000}"/>
    <cellStyle name="Note 13 3 2 4 4" xfId="7039" xr:uid="{00000000-0005-0000-0000-00005A040000}"/>
    <cellStyle name="Note 13 3 2 4 4 2" xfId="14168" xr:uid="{00000000-0005-0000-0000-00005A040000}"/>
    <cellStyle name="Note 13 3 2 4 5" xfId="8436" xr:uid="{00000000-0005-0000-0000-000046040000}"/>
    <cellStyle name="Note 13 3 2 5" xfId="1767" xr:uid="{00000000-0005-0000-0000-000048080000}"/>
    <cellStyle name="Note 13 3 2 5 2" xfId="4607" xr:uid="{00000000-0005-0000-0000-000047080000}"/>
    <cellStyle name="Note 13 3 2 5 2 2" xfId="11764" xr:uid="{00000000-0005-0000-0000-000041040000}"/>
    <cellStyle name="Note 13 3 2 5 3" xfId="8925" xr:uid="{00000000-0005-0000-0000-000041040000}"/>
    <cellStyle name="Note 13 3 2 6" xfId="3188" xr:uid="{00000000-0005-0000-0000-00003C080000}"/>
    <cellStyle name="Note 13 3 2 6 2" xfId="10345" xr:uid="{00000000-0005-0000-0000-000041040000}"/>
    <cellStyle name="Note 13 3 2 7" xfId="6060" xr:uid="{00000000-0005-0000-0000-0000BF010000}"/>
    <cellStyle name="Note 13 3 2 7 2" xfId="13229" xr:uid="{00000000-0005-0000-0000-0000BF010000}"/>
    <cellStyle name="Note 13 3 2 8" xfId="7506" xr:uid="{00000000-0005-0000-0000-000041040000}"/>
    <cellStyle name="Note 13 3 3" xfId="466" xr:uid="{00000000-0005-0000-0000-000049080000}"/>
    <cellStyle name="Note 13 3 3 2" xfId="932" xr:uid="{00000000-0005-0000-0000-00004A080000}"/>
    <cellStyle name="Note 13 3 3 2 2" xfId="2359" xr:uid="{00000000-0005-0000-0000-00004B080000}"/>
    <cellStyle name="Note 13 3 3 2 2 2" xfId="5199" xr:uid="{00000000-0005-0000-0000-00004A080000}"/>
    <cellStyle name="Note 13 3 3 2 2 2 2" xfId="12356" xr:uid="{00000000-0005-0000-0000-000048040000}"/>
    <cellStyle name="Note 13 3 3 2 2 3" xfId="9517" xr:uid="{00000000-0005-0000-0000-000048040000}"/>
    <cellStyle name="Note 13 3 3 2 3" xfId="3780" xr:uid="{00000000-0005-0000-0000-000049080000}"/>
    <cellStyle name="Note 13 3 3 2 3 2" xfId="10937" xr:uid="{00000000-0005-0000-0000-000048040000}"/>
    <cellStyle name="Note 13 3 3 2 4" xfId="6702" xr:uid="{00000000-0005-0000-0000-00005C040000}"/>
    <cellStyle name="Note 13 3 3 2 4 2" xfId="13831" xr:uid="{00000000-0005-0000-0000-00005C040000}"/>
    <cellStyle name="Note 13 3 3 2 5" xfId="8098" xr:uid="{00000000-0005-0000-0000-000048040000}"/>
    <cellStyle name="Note 13 3 3 3" xfId="1396" xr:uid="{00000000-0005-0000-0000-00004C080000}"/>
    <cellStyle name="Note 13 3 3 3 2" xfId="2823" xr:uid="{00000000-0005-0000-0000-00004D080000}"/>
    <cellStyle name="Note 13 3 3 3 2 2" xfId="5663" xr:uid="{00000000-0005-0000-0000-00004C080000}"/>
    <cellStyle name="Note 13 3 3 3 2 2 2" xfId="12820" xr:uid="{00000000-0005-0000-0000-000049040000}"/>
    <cellStyle name="Note 13 3 3 3 2 3" xfId="9981" xr:uid="{00000000-0005-0000-0000-000049040000}"/>
    <cellStyle name="Note 13 3 3 3 3" xfId="4244" xr:uid="{00000000-0005-0000-0000-00004B080000}"/>
    <cellStyle name="Note 13 3 3 3 3 2" xfId="11401" xr:uid="{00000000-0005-0000-0000-000049040000}"/>
    <cellStyle name="Note 13 3 3 3 4" xfId="7165" xr:uid="{00000000-0005-0000-0000-00005D040000}"/>
    <cellStyle name="Note 13 3 3 3 4 2" xfId="14294" xr:uid="{00000000-0005-0000-0000-00005D040000}"/>
    <cellStyle name="Note 13 3 3 3 5" xfId="8562" xr:uid="{00000000-0005-0000-0000-000049040000}"/>
    <cellStyle name="Note 13 3 3 4" xfId="1893" xr:uid="{00000000-0005-0000-0000-00004E080000}"/>
    <cellStyle name="Note 13 3 3 4 2" xfId="4733" xr:uid="{00000000-0005-0000-0000-00004D080000}"/>
    <cellStyle name="Note 13 3 3 4 2 2" xfId="11890" xr:uid="{00000000-0005-0000-0000-000047040000}"/>
    <cellStyle name="Note 13 3 3 4 3" xfId="9051" xr:uid="{00000000-0005-0000-0000-000047040000}"/>
    <cellStyle name="Note 13 3 3 5" xfId="3314" xr:uid="{00000000-0005-0000-0000-000048080000}"/>
    <cellStyle name="Note 13 3 3 5 2" xfId="10471" xr:uid="{00000000-0005-0000-0000-000047040000}"/>
    <cellStyle name="Note 13 3 3 6" xfId="6186" xr:uid="{00000000-0005-0000-0000-0000C1010000}"/>
    <cellStyle name="Note 13 3 3 6 2" xfId="13355" xr:uid="{00000000-0005-0000-0000-0000C1010000}"/>
    <cellStyle name="Note 13 3 3 7" xfId="7632" xr:uid="{00000000-0005-0000-0000-000047040000}"/>
    <cellStyle name="Note 13 3 4" xfId="699" xr:uid="{00000000-0005-0000-0000-00004F080000}"/>
    <cellStyle name="Note 13 3 4 2" xfId="2126" xr:uid="{00000000-0005-0000-0000-000050080000}"/>
    <cellStyle name="Note 13 3 4 2 2" xfId="4966" xr:uid="{00000000-0005-0000-0000-00004F080000}"/>
    <cellStyle name="Note 13 3 4 2 2 2" xfId="12123" xr:uid="{00000000-0005-0000-0000-00004A040000}"/>
    <cellStyle name="Note 13 3 4 2 3" xfId="9284" xr:uid="{00000000-0005-0000-0000-00004A040000}"/>
    <cellStyle name="Note 13 3 4 3" xfId="3547" xr:uid="{00000000-0005-0000-0000-00004E080000}"/>
    <cellStyle name="Note 13 3 4 3 2" xfId="10704" xr:uid="{00000000-0005-0000-0000-00004A040000}"/>
    <cellStyle name="Note 13 3 4 4" xfId="6469" xr:uid="{00000000-0005-0000-0000-00005E040000}"/>
    <cellStyle name="Note 13 3 4 4 2" xfId="13598" xr:uid="{00000000-0005-0000-0000-00005E040000}"/>
    <cellStyle name="Note 13 3 4 5" xfId="7865" xr:uid="{00000000-0005-0000-0000-00004A040000}"/>
    <cellStyle name="Note 13 3 5" xfId="1163" xr:uid="{00000000-0005-0000-0000-000051080000}"/>
    <cellStyle name="Note 13 3 5 2" xfId="2590" xr:uid="{00000000-0005-0000-0000-000052080000}"/>
    <cellStyle name="Note 13 3 5 2 2" xfId="5430" xr:uid="{00000000-0005-0000-0000-000051080000}"/>
    <cellStyle name="Note 13 3 5 2 2 2" xfId="12587" xr:uid="{00000000-0005-0000-0000-00004B040000}"/>
    <cellStyle name="Note 13 3 5 2 3" xfId="9748" xr:uid="{00000000-0005-0000-0000-00004B040000}"/>
    <cellStyle name="Note 13 3 5 3" xfId="4011" xr:uid="{00000000-0005-0000-0000-000050080000}"/>
    <cellStyle name="Note 13 3 5 3 2" xfId="11168" xr:uid="{00000000-0005-0000-0000-00004B040000}"/>
    <cellStyle name="Note 13 3 5 4" xfId="6932" xr:uid="{00000000-0005-0000-0000-00005F040000}"/>
    <cellStyle name="Note 13 3 5 4 2" xfId="14061" xr:uid="{00000000-0005-0000-0000-00005F040000}"/>
    <cellStyle name="Note 13 3 5 5" xfId="8329" xr:uid="{00000000-0005-0000-0000-00004B040000}"/>
    <cellStyle name="Note 13 3 6" xfId="1660" xr:uid="{00000000-0005-0000-0000-000053080000}"/>
    <cellStyle name="Note 13 3 6 2" xfId="4500" xr:uid="{00000000-0005-0000-0000-000052080000}"/>
    <cellStyle name="Note 13 3 6 2 2" xfId="11657" xr:uid="{00000000-0005-0000-0000-000040040000}"/>
    <cellStyle name="Note 13 3 6 3" xfId="8818" xr:uid="{00000000-0005-0000-0000-000040040000}"/>
    <cellStyle name="Note 13 3 7" xfId="3081" xr:uid="{00000000-0005-0000-0000-00003B080000}"/>
    <cellStyle name="Note 13 3 7 2" xfId="10238" xr:uid="{00000000-0005-0000-0000-000040040000}"/>
    <cellStyle name="Note 13 3 8" xfId="5953" xr:uid="{00000000-0005-0000-0000-0000BE010000}"/>
    <cellStyle name="Note 13 3 8 2" xfId="13122" xr:uid="{00000000-0005-0000-0000-0000BE010000}"/>
    <cellStyle name="Note 13 3 9" xfId="7398" xr:uid="{00000000-0005-0000-0000-000040040000}"/>
    <cellStyle name="Note 13 4" xfId="303" xr:uid="{00000000-0005-0000-0000-000054080000}"/>
    <cellStyle name="Note 13 4 2" xfId="571" xr:uid="{00000000-0005-0000-0000-000055080000}"/>
    <cellStyle name="Note 13 4 2 2" xfId="1037" xr:uid="{00000000-0005-0000-0000-000056080000}"/>
    <cellStyle name="Note 13 4 2 2 2" xfId="2464" xr:uid="{00000000-0005-0000-0000-000057080000}"/>
    <cellStyle name="Note 13 4 2 2 2 2" xfId="5304" xr:uid="{00000000-0005-0000-0000-000056080000}"/>
    <cellStyle name="Note 13 4 2 2 2 2 2" xfId="12461" xr:uid="{00000000-0005-0000-0000-00004E040000}"/>
    <cellStyle name="Note 13 4 2 2 2 3" xfId="9622" xr:uid="{00000000-0005-0000-0000-00004E040000}"/>
    <cellStyle name="Note 13 4 2 2 3" xfId="3885" xr:uid="{00000000-0005-0000-0000-000055080000}"/>
    <cellStyle name="Note 13 4 2 2 3 2" xfId="11042" xr:uid="{00000000-0005-0000-0000-00004E040000}"/>
    <cellStyle name="Note 13 4 2 2 4" xfId="6806" xr:uid="{00000000-0005-0000-0000-000062040000}"/>
    <cellStyle name="Note 13 4 2 2 4 2" xfId="13935" xr:uid="{00000000-0005-0000-0000-000062040000}"/>
    <cellStyle name="Note 13 4 2 2 5" xfId="8203" xr:uid="{00000000-0005-0000-0000-00004E040000}"/>
    <cellStyle name="Note 13 4 2 3" xfId="1501" xr:uid="{00000000-0005-0000-0000-000058080000}"/>
    <cellStyle name="Note 13 4 2 3 2" xfId="2928" xr:uid="{00000000-0005-0000-0000-000059080000}"/>
    <cellStyle name="Note 13 4 2 3 2 2" xfId="5768" xr:uid="{00000000-0005-0000-0000-000058080000}"/>
    <cellStyle name="Note 13 4 2 3 2 2 2" xfId="12925" xr:uid="{00000000-0005-0000-0000-00004F040000}"/>
    <cellStyle name="Note 13 4 2 3 2 3" xfId="10086" xr:uid="{00000000-0005-0000-0000-00004F040000}"/>
    <cellStyle name="Note 13 4 2 3 3" xfId="4349" xr:uid="{00000000-0005-0000-0000-000057080000}"/>
    <cellStyle name="Note 13 4 2 3 3 2" xfId="11506" xr:uid="{00000000-0005-0000-0000-00004F040000}"/>
    <cellStyle name="Note 13 4 2 3 4" xfId="7270" xr:uid="{00000000-0005-0000-0000-000063040000}"/>
    <cellStyle name="Note 13 4 2 3 4 2" xfId="14399" xr:uid="{00000000-0005-0000-0000-000063040000}"/>
    <cellStyle name="Note 13 4 2 3 5" xfId="8667" xr:uid="{00000000-0005-0000-0000-00004F040000}"/>
    <cellStyle name="Note 13 4 2 4" xfId="1998" xr:uid="{00000000-0005-0000-0000-00005A080000}"/>
    <cellStyle name="Note 13 4 2 4 2" xfId="4838" xr:uid="{00000000-0005-0000-0000-000059080000}"/>
    <cellStyle name="Note 13 4 2 4 2 2" xfId="11995" xr:uid="{00000000-0005-0000-0000-00004D040000}"/>
    <cellStyle name="Note 13 4 2 4 3" xfId="9156" xr:uid="{00000000-0005-0000-0000-00004D040000}"/>
    <cellStyle name="Note 13 4 2 5" xfId="3419" xr:uid="{00000000-0005-0000-0000-000054080000}"/>
    <cellStyle name="Note 13 4 2 5 2" xfId="10576" xr:uid="{00000000-0005-0000-0000-00004D040000}"/>
    <cellStyle name="Note 13 4 2 6" xfId="6291" xr:uid="{00000000-0005-0000-0000-0000C3010000}"/>
    <cellStyle name="Note 13 4 2 6 2" xfId="13460" xr:uid="{00000000-0005-0000-0000-0000C3010000}"/>
    <cellStyle name="Note 13 4 2 7" xfId="7737" xr:uid="{00000000-0005-0000-0000-00004D040000}"/>
    <cellStyle name="Note 13 4 3" xfId="804" xr:uid="{00000000-0005-0000-0000-00005B080000}"/>
    <cellStyle name="Note 13 4 3 2" xfId="2231" xr:uid="{00000000-0005-0000-0000-00005C080000}"/>
    <cellStyle name="Note 13 4 3 2 2" xfId="5071" xr:uid="{00000000-0005-0000-0000-00005B080000}"/>
    <cellStyle name="Note 13 4 3 2 2 2" xfId="12228" xr:uid="{00000000-0005-0000-0000-000050040000}"/>
    <cellStyle name="Note 13 4 3 2 3" xfId="9389" xr:uid="{00000000-0005-0000-0000-000050040000}"/>
    <cellStyle name="Note 13 4 3 3" xfId="3652" xr:uid="{00000000-0005-0000-0000-00005A080000}"/>
    <cellStyle name="Note 13 4 3 3 2" xfId="10809" xr:uid="{00000000-0005-0000-0000-000050040000}"/>
    <cellStyle name="Note 13 4 3 4" xfId="6574" xr:uid="{00000000-0005-0000-0000-000064040000}"/>
    <cellStyle name="Note 13 4 3 4 2" xfId="13703" xr:uid="{00000000-0005-0000-0000-000064040000}"/>
    <cellStyle name="Note 13 4 3 5" xfId="7970" xr:uid="{00000000-0005-0000-0000-000050040000}"/>
    <cellStyle name="Note 13 4 4" xfId="1268" xr:uid="{00000000-0005-0000-0000-00005D080000}"/>
    <cellStyle name="Note 13 4 4 2" xfId="2695" xr:uid="{00000000-0005-0000-0000-00005E080000}"/>
    <cellStyle name="Note 13 4 4 2 2" xfId="5535" xr:uid="{00000000-0005-0000-0000-00005D080000}"/>
    <cellStyle name="Note 13 4 4 2 2 2" xfId="12692" xr:uid="{00000000-0005-0000-0000-000051040000}"/>
    <cellStyle name="Note 13 4 4 2 3" xfId="9853" xr:uid="{00000000-0005-0000-0000-000051040000}"/>
    <cellStyle name="Note 13 4 4 3" xfId="4116" xr:uid="{00000000-0005-0000-0000-00005C080000}"/>
    <cellStyle name="Note 13 4 4 3 2" xfId="11273" xr:uid="{00000000-0005-0000-0000-000051040000}"/>
    <cellStyle name="Note 13 4 4 4" xfId="7037" xr:uid="{00000000-0005-0000-0000-000065040000}"/>
    <cellStyle name="Note 13 4 4 4 2" xfId="14166" xr:uid="{00000000-0005-0000-0000-000065040000}"/>
    <cellStyle name="Note 13 4 4 5" xfId="8434" xr:uid="{00000000-0005-0000-0000-000051040000}"/>
    <cellStyle name="Note 13 4 5" xfId="1765" xr:uid="{00000000-0005-0000-0000-00005F080000}"/>
    <cellStyle name="Note 13 4 5 2" xfId="4605" xr:uid="{00000000-0005-0000-0000-00005E080000}"/>
    <cellStyle name="Note 13 4 5 2 2" xfId="11762" xr:uid="{00000000-0005-0000-0000-00004C040000}"/>
    <cellStyle name="Note 13 4 5 3" xfId="8923" xr:uid="{00000000-0005-0000-0000-00004C040000}"/>
    <cellStyle name="Note 13 4 6" xfId="3186" xr:uid="{00000000-0005-0000-0000-000053080000}"/>
    <cellStyle name="Note 13 4 6 2" xfId="10343" xr:uid="{00000000-0005-0000-0000-00004C040000}"/>
    <cellStyle name="Note 13 4 7" xfId="6058" xr:uid="{00000000-0005-0000-0000-0000C2010000}"/>
    <cellStyle name="Note 13 4 7 2" xfId="13227" xr:uid="{00000000-0005-0000-0000-0000C2010000}"/>
    <cellStyle name="Note 13 4 8" xfId="7504" xr:uid="{00000000-0005-0000-0000-00004C040000}"/>
    <cellStyle name="Note 13 5" xfId="388" xr:uid="{00000000-0005-0000-0000-000060080000}"/>
    <cellStyle name="Note 13 5 2" xfId="859" xr:uid="{00000000-0005-0000-0000-000061080000}"/>
    <cellStyle name="Note 13 5 2 2" xfId="2286" xr:uid="{00000000-0005-0000-0000-000062080000}"/>
    <cellStyle name="Note 13 5 2 2 2" xfId="5126" xr:uid="{00000000-0005-0000-0000-000061080000}"/>
    <cellStyle name="Note 13 5 2 2 2 2" xfId="12283" xr:uid="{00000000-0005-0000-0000-000053040000}"/>
    <cellStyle name="Note 13 5 2 2 3" xfId="9444" xr:uid="{00000000-0005-0000-0000-000053040000}"/>
    <cellStyle name="Note 13 5 2 3" xfId="3707" xr:uid="{00000000-0005-0000-0000-000060080000}"/>
    <cellStyle name="Note 13 5 2 3 2" xfId="10864" xr:uid="{00000000-0005-0000-0000-000053040000}"/>
    <cellStyle name="Note 13 5 2 4" xfId="6629" xr:uid="{00000000-0005-0000-0000-000067040000}"/>
    <cellStyle name="Note 13 5 2 4 2" xfId="13758" xr:uid="{00000000-0005-0000-0000-000067040000}"/>
    <cellStyle name="Note 13 5 2 5" xfId="8025" xr:uid="{00000000-0005-0000-0000-000053040000}"/>
    <cellStyle name="Note 13 5 3" xfId="1323" xr:uid="{00000000-0005-0000-0000-000063080000}"/>
    <cellStyle name="Note 13 5 3 2" xfId="2750" xr:uid="{00000000-0005-0000-0000-000064080000}"/>
    <cellStyle name="Note 13 5 3 2 2" xfId="5590" xr:uid="{00000000-0005-0000-0000-000063080000}"/>
    <cellStyle name="Note 13 5 3 2 2 2" xfId="12747" xr:uid="{00000000-0005-0000-0000-000054040000}"/>
    <cellStyle name="Note 13 5 3 2 3" xfId="9908" xr:uid="{00000000-0005-0000-0000-000054040000}"/>
    <cellStyle name="Note 13 5 3 3" xfId="4171" xr:uid="{00000000-0005-0000-0000-000062080000}"/>
    <cellStyle name="Note 13 5 3 3 2" xfId="11328" xr:uid="{00000000-0005-0000-0000-000054040000}"/>
    <cellStyle name="Note 13 5 3 4" xfId="7092" xr:uid="{00000000-0005-0000-0000-000068040000}"/>
    <cellStyle name="Note 13 5 3 4 2" xfId="14221" xr:uid="{00000000-0005-0000-0000-000068040000}"/>
    <cellStyle name="Note 13 5 3 5" xfId="8489" xr:uid="{00000000-0005-0000-0000-000054040000}"/>
    <cellStyle name="Note 13 5 4" xfId="1820" xr:uid="{00000000-0005-0000-0000-000065080000}"/>
    <cellStyle name="Note 13 5 4 2" xfId="4660" xr:uid="{00000000-0005-0000-0000-000064080000}"/>
    <cellStyle name="Note 13 5 4 2 2" xfId="11817" xr:uid="{00000000-0005-0000-0000-000052040000}"/>
    <cellStyle name="Note 13 5 4 3" xfId="8978" xr:uid="{00000000-0005-0000-0000-000052040000}"/>
    <cellStyle name="Note 13 5 5" xfId="3241" xr:uid="{00000000-0005-0000-0000-00005F080000}"/>
    <cellStyle name="Note 13 5 5 2" xfId="10398" xr:uid="{00000000-0005-0000-0000-000052040000}"/>
    <cellStyle name="Note 13 5 6" xfId="6113" xr:uid="{00000000-0005-0000-0000-0000C4010000}"/>
    <cellStyle name="Note 13 5 6 2" xfId="13282" xr:uid="{00000000-0005-0000-0000-0000C4010000}"/>
    <cellStyle name="Note 13 5 7" xfId="7559" xr:uid="{00000000-0005-0000-0000-000052040000}"/>
    <cellStyle name="Note 13 6" xfId="626" xr:uid="{00000000-0005-0000-0000-000066080000}"/>
    <cellStyle name="Note 13 6 2" xfId="2053" xr:uid="{00000000-0005-0000-0000-000067080000}"/>
    <cellStyle name="Note 13 6 2 2" xfId="4893" xr:uid="{00000000-0005-0000-0000-000066080000}"/>
    <cellStyle name="Note 13 6 2 2 2" xfId="12050" xr:uid="{00000000-0005-0000-0000-000055040000}"/>
    <cellStyle name="Note 13 6 2 3" xfId="9211" xr:uid="{00000000-0005-0000-0000-000055040000}"/>
    <cellStyle name="Note 13 6 3" xfId="3474" xr:uid="{00000000-0005-0000-0000-000065080000}"/>
    <cellStyle name="Note 13 6 3 2" xfId="10631" xr:uid="{00000000-0005-0000-0000-000055040000}"/>
    <cellStyle name="Note 13 6 4" xfId="6396" xr:uid="{00000000-0005-0000-0000-000069040000}"/>
    <cellStyle name="Note 13 6 4 2" xfId="13525" xr:uid="{00000000-0005-0000-0000-000069040000}"/>
    <cellStyle name="Note 13 6 5" xfId="7792" xr:uid="{00000000-0005-0000-0000-000055040000}"/>
    <cellStyle name="Note 13 7" xfId="1090" xr:uid="{00000000-0005-0000-0000-000068080000}"/>
    <cellStyle name="Note 13 7 2" xfId="2517" xr:uid="{00000000-0005-0000-0000-000069080000}"/>
    <cellStyle name="Note 13 7 2 2" xfId="5357" xr:uid="{00000000-0005-0000-0000-000068080000}"/>
    <cellStyle name="Note 13 7 2 2 2" xfId="12514" xr:uid="{00000000-0005-0000-0000-000056040000}"/>
    <cellStyle name="Note 13 7 2 3" xfId="9675" xr:uid="{00000000-0005-0000-0000-000056040000}"/>
    <cellStyle name="Note 13 7 3" xfId="3938" xr:uid="{00000000-0005-0000-0000-000067080000}"/>
    <cellStyle name="Note 13 7 3 2" xfId="11095" xr:uid="{00000000-0005-0000-0000-000056040000}"/>
    <cellStyle name="Note 13 7 4" xfId="6859" xr:uid="{00000000-0005-0000-0000-00006A040000}"/>
    <cellStyle name="Note 13 7 4 2" xfId="13988" xr:uid="{00000000-0005-0000-0000-00006A040000}"/>
    <cellStyle name="Note 13 7 5" xfId="8256" xr:uid="{00000000-0005-0000-0000-000056040000}"/>
    <cellStyle name="Note 13 8" xfId="1586" xr:uid="{00000000-0005-0000-0000-00006A080000}"/>
    <cellStyle name="Note 13 8 2" xfId="4426" xr:uid="{00000000-0005-0000-0000-000069080000}"/>
    <cellStyle name="Note 13 8 2 2" xfId="11583" xr:uid="{00000000-0005-0000-0000-000033040000}"/>
    <cellStyle name="Note 13 8 3" xfId="8744" xr:uid="{00000000-0005-0000-0000-000033040000}"/>
    <cellStyle name="Note 13 9" xfId="3008" xr:uid="{00000000-0005-0000-0000-000022080000}"/>
    <cellStyle name="Note 13 9 2" xfId="10165" xr:uid="{00000000-0005-0000-0000-000033040000}"/>
    <cellStyle name="Note 14" xfId="43" xr:uid="{00000000-0005-0000-0000-00006B080000}"/>
    <cellStyle name="Note 14 10" xfId="5876" xr:uid="{00000000-0005-0000-0000-0000C5010000}"/>
    <cellStyle name="Note 14 10 2" xfId="13050" xr:uid="{00000000-0005-0000-0000-0000C5010000}"/>
    <cellStyle name="Note 14 11" xfId="7326" xr:uid="{00000000-0005-0000-0000-000057040000}"/>
    <cellStyle name="Note 14 2" xfId="84" xr:uid="{00000000-0005-0000-0000-00006C080000}"/>
    <cellStyle name="Note 14 2 2" xfId="307" xr:uid="{00000000-0005-0000-0000-00006D080000}"/>
    <cellStyle name="Note 14 2 2 2" xfId="575" xr:uid="{00000000-0005-0000-0000-00006E080000}"/>
    <cellStyle name="Note 14 2 2 2 2" xfId="1041" xr:uid="{00000000-0005-0000-0000-00006F080000}"/>
    <cellStyle name="Note 14 2 2 2 2 2" xfId="2468" xr:uid="{00000000-0005-0000-0000-000070080000}"/>
    <cellStyle name="Note 14 2 2 2 2 2 2" xfId="5308" xr:uid="{00000000-0005-0000-0000-00006F080000}"/>
    <cellStyle name="Note 14 2 2 2 2 2 2 2" xfId="12465" xr:uid="{00000000-0005-0000-0000-00005B040000}"/>
    <cellStyle name="Note 14 2 2 2 2 2 3" xfId="9626" xr:uid="{00000000-0005-0000-0000-00005B040000}"/>
    <cellStyle name="Note 14 2 2 2 2 3" xfId="3889" xr:uid="{00000000-0005-0000-0000-00006E080000}"/>
    <cellStyle name="Note 14 2 2 2 2 3 2" xfId="11046" xr:uid="{00000000-0005-0000-0000-00005B040000}"/>
    <cellStyle name="Note 14 2 2 2 2 4" xfId="6810" xr:uid="{00000000-0005-0000-0000-00006F040000}"/>
    <cellStyle name="Note 14 2 2 2 2 4 2" xfId="13939" xr:uid="{00000000-0005-0000-0000-00006F040000}"/>
    <cellStyle name="Note 14 2 2 2 2 5" xfId="8207" xr:uid="{00000000-0005-0000-0000-00005B040000}"/>
    <cellStyle name="Note 14 2 2 2 3" xfId="1505" xr:uid="{00000000-0005-0000-0000-000071080000}"/>
    <cellStyle name="Note 14 2 2 2 3 2" xfId="2932" xr:uid="{00000000-0005-0000-0000-000072080000}"/>
    <cellStyle name="Note 14 2 2 2 3 2 2" xfId="5772" xr:uid="{00000000-0005-0000-0000-000071080000}"/>
    <cellStyle name="Note 14 2 2 2 3 2 2 2" xfId="12929" xr:uid="{00000000-0005-0000-0000-00005C040000}"/>
    <cellStyle name="Note 14 2 2 2 3 2 3" xfId="10090" xr:uid="{00000000-0005-0000-0000-00005C040000}"/>
    <cellStyle name="Note 14 2 2 2 3 3" xfId="4353" xr:uid="{00000000-0005-0000-0000-000070080000}"/>
    <cellStyle name="Note 14 2 2 2 3 3 2" xfId="11510" xr:uid="{00000000-0005-0000-0000-00005C040000}"/>
    <cellStyle name="Note 14 2 2 2 3 4" xfId="7274" xr:uid="{00000000-0005-0000-0000-000070040000}"/>
    <cellStyle name="Note 14 2 2 2 3 4 2" xfId="14403" xr:uid="{00000000-0005-0000-0000-000070040000}"/>
    <cellStyle name="Note 14 2 2 2 3 5" xfId="8671" xr:uid="{00000000-0005-0000-0000-00005C040000}"/>
    <cellStyle name="Note 14 2 2 2 4" xfId="2002" xr:uid="{00000000-0005-0000-0000-000073080000}"/>
    <cellStyle name="Note 14 2 2 2 4 2" xfId="4842" xr:uid="{00000000-0005-0000-0000-000072080000}"/>
    <cellStyle name="Note 14 2 2 2 4 2 2" xfId="11999" xr:uid="{00000000-0005-0000-0000-00005A040000}"/>
    <cellStyle name="Note 14 2 2 2 4 3" xfId="9160" xr:uid="{00000000-0005-0000-0000-00005A040000}"/>
    <cellStyle name="Note 14 2 2 2 5" xfId="3423" xr:uid="{00000000-0005-0000-0000-00006D080000}"/>
    <cellStyle name="Note 14 2 2 2 5 2" xfId="10580" xr:uid="{00000000-0005-0000-0000-00005A040000}"/>
    <cellStyle name="Note 14 2 2 2 6" xfId="6295" xr:uid="{00000000-0005-0000-0000-0000C8010000}"/>
    <cellStyle name="Note 14 2 2 2 6 2" xfId="13464" xr:uid="{00000000-0005-0000-0000-0000C8010000}"/>
    <cellStyle name="Note 14 2 2 2 7" xfId="7741" xr:uid="{00000000-0005-0000-0000-00005A040000}"/>
    <cellStyle name="Note 14 2 2 3" xfId="808" xr:uid="{00000000-0005-0000-0000-000074080000}"/>
    <cellStyle name="Note 14 2 2 3 2" xfId="2235" xr:uid="{00000000-0005-0000-0000-000075080000}"/>
    <cellStyle name="Note 14 2 2 3 2 2" xfId="5075" xr:uid="{00000000-0005-0000-0000-000074080000}"/>
    <cellStyle name="Note 14 2 2 3 2 2 2" xfId="12232" xr:uid="{00000000-0005-0000-0000-00005D040000}"/>
    <cellStyle name="Note 14 2 2 3 2 3" xfId="9393" xr:uid="{00000000-0005-0000-0000-00005D040000}"/>
    <cellStyle name="Note 14 2 2 3 3" xfId="3656" xr:uid="{00000000-0005-0000-0000-000073080000}"/>
    <cellStyle name="Note 14 2 2 3 3 2" xfId="10813" xr:uid="{00000000-0005-0000-0000-00005D040000}"/>
    <cellStyle name="Note 14 2 2 3 4" xfId="6578" xr:uid="{00000000-0005-0000-0000-000071040000}"/>
    <cellStyle name="Note 14 2 2 3 4 2" xfId="13707" xr:uid="{00000000-0005-0000-0000-000071040000}"/>
    <cellStyle name="Note 14 2 2 3 5" xfId="7974" xr:uid="{00000000-0005-0000-0000-00005D040000}"/>
    <cellStyle name="Note 14 2 2 4" xfId="1272" xr:uid="{00000000-0005-0000-0000-000076080000}"/>
    <cellStyle name="Note 14 2 2 4 2" xfId="2699" xr:uid="{00000000-0005-0000-0000-000077080000}"/>
    <cellStyle name="Note 14 2 2 4 2 2" xfId="5539" xr:uid="{00000000-0005-0000-0000-000076080000}"/>
    <cellStyle name="Note 14 2 2 4 2 2 2" xfId="12696" xr:uid="{00000000-0005-0000-0000-00005E040000}"/>
    <cellStyle name="Note 14 2 2 4 2 3" xfId="9857" xr:uid="{00000000-0005-0000-0000-00005E040000}"/>
    <cellStyle name="Note 14 2 2 4 3" xfId="4120" xr:uid="{00000000-0005-0000-0000-000075080000}"/>
    <cellStyle name="Note 14 2 2 4 3 2" xfId="11277" xr:uid="{00000000-0005-0000-0000-00005E040000}"/>
    <cellStyle name="Note 14 2 2 4 4" xfId="7041" xr:uid="{00000000-0005-0000-0000-000072040000}"/>
    <cellStyle name="Note 14 2 2 4 4 2" xfId="14170" xr:uid="{00000000-0005-0000-0000-000072040000}"/>
    <cellStyle name="Note 14 2 2 4 5" xfId="8438" xr:uid="{00000000-0005-0000-0000-00005E040000}"/>
    <cellStyle name="Note 14 2 2 5" xfId="1769" xr:uid="{00000000-0005-0000-0000-000078080000}"/>
    <cellStyle name="Note 14 2 2 5 2" xfId="4609" xr:uid="{00000000-0005-0000-0000-000077080000}"/>
    <cellStyle name="Note 14 2 2 5 2 2" xfId="11766" xr:uid="{00000000-0005-0000-0000-000059040000}"/>
    <cellStyle name="Note 14 2 2 5 3" xfId="8927" xr:uid="{00000000-0005-0000-0000-000059040000}"/>
    <cellStyle name="Note 14 2 2 6" xfId="3190" xr:uid="{00000000-0005-0000-0000-00006C080000}"/>
    <cellStyle name="Note 14 2 2 6 2" xfId="10347" xr:uid="{00000000-0005-0000-0000-000059040000}"/>
    <cellStyle name="Note 14 2 2 7" xfId="6062" xr:uid="{00000000-0005-0000-0000-0000C7010000}"/>
    <cellStyle name="Note 14 2 2 7 2" xfId="13231" xr:uid="{00000000-0005-0000-0000-0000C7010000}"/>
    <cellStyle name="Note 14 2 2 8" xfId="7508" xr:uid="{00000000-0005-0000-0000-000059040000}"/>
    <cellStyle name="Note 14 2 3" xfId="430" xr:uid="{00000000-0005-0000-0000-000079080000}"/>
    <cellStyle name="Note 14 2 3 2" xfId="896" xr:uid="{00000000-0005-0000-0000-00007A080000}"/>
    <cellStyle name="Note 14 2 3 2 2" xfId="2323" xr:uid="{00000000-0005-0000-0000-00007B080000}"/>
    <cellStyle name="Note 14 2 3 2 2 2" xfId="5163" xr:uid="{00000000-0005-0000-0000-00007A080000}"/>
    <cellStyle name="Note 14 2 3 2 2 2 2" xfId="12320" xr:uid="{00000000-0005-0000-0000-000060040000}"/>
    <cellStyle name="Note 14 2 3 2 2 3" xfId="9481" xr:uid="{00000000-0005-0000-0000-000060040000}"/>
    <cellStyle name="Note 14 2 3 2 3" xfId="3744" xr:uid="{00000000-0005-0000-0000-000079080000}"/>
    <cellStyle name="Note 14 2 3 2 3 2" xfId="10901" xr:uid="{00000000-0005-0000-0000-000060040000}"/>
    <cellStyle name="Note 14 2 3 2 4" xfId="6666" xr:uid="{00000000-0005-0000-0000-000074040000}"/>
    <cellStyle name="Note 14 2 3 2 4 2" xfId="13795" xr:uid="{00000000-0005-0000-0000-000074040000}"/>
    <cellStyle name="Note 14 2 3 2 5" xfId="8062" xr:uid="{00000000-0005-0000-0000-000060040000}"/>
    <cellStyle name="Note 14 2 3 3" xfId="1360" xr:uid="{00000000-0005-0000-0000-00007C080000}"/>
    <cellStyle name="Note 14 2 3 3 2" xfId="2787" xr:uid="{00000000-0005-0000-0000-00007D080000}"/>
    <cellStyle name="Note 14 2 3 3 2 2" xfId="5627" xr:uid="{00000000-0005-0000-0000-00007C080000}"/>
    <cellStyle name="Note 14 2 3 3 2 2 2" xfId="12784" xr:uid="{00000000-0005-0000-0000-000061040000}"/>
    <cellStyle name="Note 14 2 3 3 2 3" xfId="9945" xr:uid="{00000000-0005-0000-0000-000061040000}"/>
    <cellStyle name="Note 14 2 3 3 3" xfId="4208" xr:uid="{00000000-0005-0000-0000-00007B080000}"/>
    <cellStyle name="Note 14 2 3 3 3 2" xfId="11365" xr:uid="{00000000-0005-0000-0000-000061040000}"/>
    <cellStyle name="Note 14 2 3 3 4" xfId="7129" xr:uid="{00000000-0005-0000-0000-000075040000}"/>
    <cellStyle name="Note 14 2 3 3 4 2" xfId="14258" xr:uid="{00000000-0005-0000-0000-000075040000}"/>
    <cellStyle name="Note 14 2 3 3 5" xfId="8526" xr:uid="{00000000-0005-0000-0000-000061040000}"/>
    <cellStyle name="Note 14 2 3 4" xfId="1857" xr:uid="{00000000-0005-0000-0000-00007E080000}"/>
    <cellStyle name="Note 14 2 3 4 2" xfId="4697" xr:uid="{00000000-0005-0000-0000-00007D080000}"/>
    <cellStyle name="Note 14 2 3 4 2 2" xfId="11854" xr:uid="{00000000-0005-0000-0000-00005F040000}"/>
    <cellStyle name="Note 14 2 3 4 3" xfId="9015" xr:uid="{00000000-0005-0000-0000-00005F040000}"/>
    <cellStyle name="Note 14 2 3 5" xfId="3278" xr:uid="{00000000-0005-0000-0000-000078080000}"/>
    <cellStyle name="Note 14 2 3 5 2" xfId="10435" xr:uid="{00000000-0005-0000-0000-00005F040000}"/>
    <cellStyle name="Note 14 2 3 6" xfId="6150" xr:uid="{00000000-0005-0000-0000-0000C9010000}"/>
    <cellStyle name="Note 14 2 3 6 2" xfId="13319" xr:uid="{00000000-0005-0000-0000-0000C9010000}"/>
    <cellStyle name="Note 14 2 3 7" xfId="7596" xr:uid="{00000000-0005-0000-0000-00005F040000}"/>
    <cellStyle name="Note 14 2 4" xfId="663" xr:uid="{00000000-0005-0000-0000-00007F080000}"/>
    <cellStyle name="Note 14 2 4 2" xfId="2090" xr:uid="{00000000-0005-0000-0000-000080080000}"/>
    <cellStyle name="Note 14 2 4 2 2" xfId="4930" xr:uid="{00000000-0005-0000-0000-00007F080000}"/>
    <cellStyle name="Note 14 2 4 2 2 2" xfId="12087" xr:uid="{00000000-0005-0000-0000-000062040000}"/>
    <cellStyle name="Note 14 2 4 2 3" xfId="9248" xr:uid="{00000000-0005-0000-0000-000062040000}"/>
    <cellStyle name="Note 14 2 4 3" xfId="3511" xr:uid="{00000000-0005-0000-0000-00007E080000}"/>
    <cellStyle name="Note 14 2 4 3 2" xfId="10668" xr:uid="{00000000-0005-0000-0000-000062040000}"/>
    <cellStyle name="Note 14 2 4 4" xfId="6433" xr:uid="{00000000-0005-0000-0000-000076040000}"/>
    <cellStyle name="Note 14 2 4 4 2" xfId="13562" xr:uid="{00000000-0005-0000-0000-000076040000}"/>
    <cellStyle name="Note 14 2 4 5" xfId="7829" xr:uid="{00000000-0005-0000-0000-000062040000}"/>
    <cellStyle name="Note 14 2 5" xfId="1127" xr:uid="{00000000-0005-0000-0000-000081080000}"/>
    <cellStyle name="Note 14 2 5 2" xfId="2554" xr:uid="{00000000-0005-0000-0000-000082080000}"/>
    <cellStyle name="Note 14 2 5 2 2" xfId="5394" xr:uid="{00000000-0005-0000-0000-000081080000}"/>
    <cellStyle name="Note 14 2 5 2 2 2" xfId="12551" xr:uid="{00000000-0005-0000-0000-000063040000}"/>
    <cellStyle name="Note 14 2 5 2 3" xfId="9712" xr:uid="{00000000-0005-0000-0000-000063040000}"/>
    <cellStyle name="Note 14 2 5 3" xfId="3975" xr:uid="{00000000-0005-0000-0000-000080080000}"/>
    <cellStyle name="Note 14 2 5 3 2" xfId="11132" xr:uid="{00000000-0005-0000-0000-000063040000}"/>
    <cellStyle name="Note 14 2 5 4" xfId="6896" xr:uid="{00000000-0005-0000-0000-000077040000}"/>
    <cellStyle name="Note 14 2 5 4 2" xfId="14025" xr:uid="{00000000-0005-0000-0000-000077040000}"/>
    <cellStyle name="Note 14 2 5 5" xfId="8293" xr:uid="{00000000-0005-0000-0000-000063040000}"/>
    <cellStyle name="Note 14 2 6" xfId="1623" xr:uid="{00000000-0005-0000-0000-000083080000}"/>
    <cellStyle name="Note 14 2 6 2" xfId="4463" xr:uid="{00000000-0005-0000-0000-000082080000}"/>
    <cellStyle name="Note 14 2 6 2 2" xfId="11620" xr:uid="{00000000-0005-0000-0000-000058040000}"/>
    <cellStyle name="Note 14 2 6 3" xfId="8781" xr:uid="{00000000-0005-0000-0000-000058040000}"/>
    <cellStyle name="Note 14 2 7" xfId="3045" xr:uid="{00000000-0005-0000-0000-00006B080000}"/>
    <cellStyle name="Note 14 2 7 2" xfId="10202" xr:uid="{00000000-0005-0000-0000-000058040000}"/>
    <cellStyle name="Note 14 2 8" xfId="5917" xr:uid="{00000000-0005-0000-0000-0000C6010000}"/>
    <cellStyle name="Note 14 2 8 2" xfId="13086" xr:uid="{00000000-0005-0000-0000-0000C6010000}"/>
    <cellStyle name="Note 14 2 9" xfId="7362" xr:uid="{00000000-0005-0000-0000-000058040000}"/>
    <cellStyle name="Note 14 3" xfId="131" xr:uid="{00000000-0005-0000-0000-000084080000}"/>
    <cellStyle name="Note 14 3 2" xfId="308" xr:uid="{00000000-0005-0000-0000-000085080000}"/>
    <cellStyle name="Note 14 3 2 2" xfId="576" xr:uid="{00000000-0005-0000-0000-000086080000}"/>
    <cellStyle name="Note 14 3 2 2 2" xfId="1042" xr:uid="{00000000-0005-0000-0000-000087080000}"/>
    <cellStyle name="Note 14 3 2 2 2 2" xfId="2469" xr:uid="{00000000-0005-0000-0000-000088080000}"/>
    <cellStyle name="Note 14 3 2 2 2 2 2" xfId="5309" xr:uid="{00000000-0005-0000-0000-000087080000}"/>
    <cellStyle name="Note 14 3 2 2 2 2 2 2" xfId="12466" xr:uid="{00000000-0005-0000-0000-000067040000}"/>
    <cellStyle name="Note 14 3 2 2 2 2 3" xfId="9627" xr:uid="{00000000-0005-0000-0000-000067040000}"/>
    <cellStyle name="Note 14 3 2 2 2 3" xfId="3890" xr:uid="{00000000-0005-0000-0000-000086080000}"/>
    <cellStyle name="Note 14 3 2 2 2 3 2" xfId="11047" xr:uid="{00000000-0005-0000-0000-000067040000}"/>
    <cellStyle name="Note 14 3 2 2 2 4" xfId="6811" xr:uid="{00000000-0005-0000-0000-00007B040000}"/>
    <cellStyle name="Note 14 3 2 2 2 4 2" xfId="13940" xr:uid="{00000000-0005-0000-0000-00007B040000}"/>
    <cellStyle name="Note 14 3 2 2 2 5" xfId="8208" xr:uid="{00000000-0005-0000-0000-000067040000}"/>
    <cellStyle name="Note 14 3 2 2 3" xfId="1506" xr:uid="{00000000-0005-0000-0000-000089080000}"/>
    <cellStyle name="Note 14 3 2 2 3 2" xfId="2933" xr:uid="{00000000-0005-0000-0000-00008A080000}"/>
    <cellStyle name="Note 14 3 2 2 3 2 2" xfId="5773" xr:uid="{00000000-0005-0000-0000-000089080000}"/>
    <cellStyle name="Note 14 3 2 2 3 2 2 2" xfId="12930" xr:uid="{00000000-0005-0000-0000-000068040000}"/>
    <cellStyle name="Note 14 3 2 2 3 2 3" xfId="10091" xr:uid="{00000000-0005-0000-0000-000068040000}"/>
    <cellStyle name="Note 14 3 2 2 3 3" xfId="4354" xr:uid="{00000000-0005-0000-0000-000088080000}"/>
    <cellStyle name="Note 14 3 2 2 3 3 2" xfId="11511" xr:uid="{00000000-0005-0000-0000-000068040000}"/>
    <cellStyle name="Note 14 3 2 2 3 4" xfId="7275" xr:uid="{00000000-0005-0000-0000-00007C040000}"/>
    <cellStyle name="Note 14 3 2 2 3 4 2" xfId="14404" xr:uid="{00000000-0005-0000-0000-00007C040000}"/>
    <cellStyle name="Note 14 3 2 2 3 5" xfId="8672" xr:uid="{00000000-0005-0000-0000-000068040000}"/>
    <cellStyle name="Note 14 3 2 2 4" xfId="2003" xr:uid="{00000000-0005-0000-0000-00008B080000}"/>
    <cellStyle name="Note 14 3 2 2 4 2" xfId="4843" xr:uid="{00000000-0005-0000-0000-00008A080000}"/>
    <cellStyle name="Note 14 3 2 2 4 2 2" xfId="12000" xr:uid="{00000000-0005-0000-0000-000066040000}"/>
    <cellStyle name="Note 14 3 2 2 4 3" xfId="9161" xr:uid="{00000000-0005-0000-0000-000066040000}"/>
    <cellStyle name="Note 14 3 2 2 5" xfId="3424" xr:uid="{00000000-0005-0000-0000-000085080000}"/>
    <cellStyle name="Note 14 3 2 2 5 2" xfId="10581" xr:uid="{00000000-0005-0000-0000-000066040000}"/>
    <cellStyle name="Note 14 3 2 2 6" xfId="6296" xr:uid="{00000000-0005-0000-0000-0000CC010000}"/>
    <cellStyle name="Note 14 3 2 2 6 2" xfId="13465" xr:uid="{00000000-0005-0000-0000-0000CC010000}"/>
    <cellStyle name="Note 14 3 2 2 7" xfId="7742" xr:uid="{00000000-0005-0000-0000-000066040000}"/>
    <cellStyle name="Note 14 3 2 3" xfId="809" xr:uid="{00000000-0005-0000-0000-00008C080000}"/>
    <cellStyle name="Note 14 3 2 3 2" xfId="2236" xr:uid="{00000000-0005-0000-0000-00008D080000}"/>
    <cellStyle name="Note 14 3 2 3 2 2" xfId="5076" xr:uid="{00000000-0005-0000-0000-00008C080000}"/>
    <cellStyle name="Note 14 3 2 3 2 2 2" xfId="12233" xr:uid="{00000000-0005-0000-0000-000069040000}"/>
    <cellStyle name="Note 14 3 2 3 2 3" xfId="9394" xr:uid="{00000000-0005-0000-0000-000069040000}"/>
    <cellStyle name="Note 14 3 2 3 3" xfId="3657" xr:uid="{00000000-0005-0000-0000-00008B080000}"/>
    <cellStyle name="Note 14 3 2 3 3 2" xfId="10814" xr:uid="{00000000-0005-0000-0000-000069040000}"/>
    <cellStyle name="Note 14 3 2 3 4" xfId="6579" xr:uid="{00000000-0005-0000-0000-00007D040000}"/>
    <cellStyle name="Note 14 3 2 3 4 2" xfId="13708" xr:uid="{00000000-0005-0000-0000-00007D040000}"/>
    <cellStyle name="Note 14 3 2 3 5" xfId="7975" xr:uid="{00000000-0005-0000-0000-000069040000}"/>
    <cellStyle name="Note 14 3 2 4" xfId="1273" xr:uid="{00000000-0005-0000-0000-00008E080000}"/>
    <cellStyle name="Note 14 3 2 4 2" xfId="2700" xr:uid="{00000000-0005-0000-0000-00008F080000}"/>
    <cellStyle name="Note 14 3 2 4 2 2" xfId="5540" xr:uid="{00000000-0005-0000-0000-00008E080000}"/>
    <cellStyle name="Note 14 3 2 4 2 2 2" xfId="12697" xr:uid="{00000000-0005-0000-0000-00006A040000}"/>
    <cellStyle name="Note 14 3 2 4 2 3" xfId="9858" xr:uid="{00000000-0005-0000-0000-00006A040000}"/>
    <cellStyle name="Note 14 3 2 4 3" xfId="4121" xr:uid="{00000000-0005-0000-0000-00008D080000}"/>
    <cellStyle name="Note 14 3 2 4 3 2" xfId="11278" xr:uid="{00000000-0005-0000-0000-00006A040000}"/>
    <cellStyle name="Note 14 3 2 4 4" xfId="7042" xr:uid="{00000000-0005-0000-0000-00007E040000}"/>
    <cellStyle name="Note 14 3 2 4 4 2" xfId="14171" xr:uid="{00000000-0005-0000-0000-00007E040000}"/>
    <cellStyle name="Note 14 3 2 4 5" xfId="8439" xr:uid="{00000000-0005-0000-0000-00006A040000}"/>
    <cellStyle name="Note 14 3 2 5" xfId="1770" xr:uid="{00000000-0005-0000-0000-000090080000}"/>
    <cellStyle name="Note 14 3 2 5 2" xfId="4610" xr:uid="{00000000-0005-0000-0000-00008F080000}"/>
    <cellStyle name="Note 14 3 2 5 2 2" xfId="11767" xr:uid="{00000000-0005-0000-0000-000065040000}"/>
    <cellStyle name="Note 14 3 2 5 3" xfId="8928" xr:uid="{00000000-0005-0000-0000-000065040000}"/>
    <cellStyle name="Note 14 3 2 6" xfId="3191" xr:uid="{00000000-0005-0000-0000-000084080000}"/>
    <cellStyle name="Note 14 3 2 6 2" xfId="10348" xr:uid="{00000000-0005-0000-0000-000065040000}"/>
    <cellStyle name="Note 14 3 2 7" xfId="6063" xr:uid="{00000000-0005-0000-0000-0000CB010000}"/>
    <cellStyle name="Note 14 3 2 7 2" xfId="13232" xr:uid="{00000000-0005-0000-0000-0000CB010000}"/>
    <cellStyle name="Note 14 3 2 8" xfId="7509" xr:uid="{00000000-0005-0000-0000-000065040000}"/>
    <cellStyle name="Note 14 3 3" xfId="467" xr:uid="{00000000-0005-0000-0000-000091080000}"/>
    <cellStyle name="Note 14 3 3 2" xfId="933" xr:uid="{00000000-0005-0000-0000-000092080000}"/>
    <cellStyle name="Note 14 3 3 2 2" xfId="2360" xr:uid="{00000000-0005-0000-0000-000093080000}"/>
    <cellStyle name="Note 14 3 3 2 2 2" xfId="5200" xr:uid="{00000000-0005-0000-0000-000092080000}"/>
    <cellStyle name="Note 14 3 3 2 2 2 2" xfId="12357" xr:uid="{00000000-0005-0000-0000-00006C040000}"/>
    <cellStyle name="Note 14 3 3 2 2 3" xfId="9518" xr:uid="{00000000-0005-0000-0000-00006C040000}"/>
    <cellStyle name="Note 14 3 3 2 3" xfId="3781" xr:uid="{00000000-0005-0000-0000-000091080000}"/>
    <cellStyle name="Note 14 3 3 2 3 2" xfId="10938" xr:uid="{00000000-0005-0000-0000-00006C040000}"/>
    <cellStyle name="Note 14 3 3 2 4" xfId="6703" xr:uid="{00000000-0005-0000-0000-000080040000}"/>
    <cellStyle name="Note 14 3 3 2 4 2" xfId="13832" xr:uid="{00000000-0005-0000-0000-000080040000}"/>
    <cellStyle name="Note 14 3 3 2 5" xfId="8099" xr:uid="{00000000-0005-0000-0000-00006C040000}"/>
    <cellStyle name="Note 14 3 3 3" xfId="1397" xr:uid="{00000000-0005-0000-0000-000094080000}"/>
    <cellStyle name="Note 14 3 3 3 2" xfId="2824" xr:uid="{00000000-0005-0000-0000-000095080000}"/>
    <cellStyle name="Note 14 3 3 3 2 2" xfId="5664" xr:uid="{00000000-0005-0000-0000-000094080000}"/>
    <cellStyle name="Note 14 3 3 3 2 2 2" xfId="12821" xr:uid="{00000000-0005-0000-0000-00006D040000}"/>
    <cellStyle name="Note 14 3 3 3 2 3" xfId="9982" xr:uid="{00000000-0005-0000-0000-00006D040000}"/>
    <cellStyle name="Note 14 3 3 3 3" xfId="4245" xr:uid="{00000000-0005-0000-0000-000093080000}"/>
    <cellStyle name="Note 14 3 3 3 3 2" xfId="11402" xr:uid="{00000000-0005-0000-0000-00006D040000}"/>
    <cellStyle name="Note 14 3 3 3 4" xfId="7166" xr:uid="{00000000-0005-0000-0000-000081040000}"/>
    <cellStyle name="Note 14 3 3 3 4 2" xfId="14295" xr:uid="{00000000-0005-0000-0000-000081040000}"/>
    <cellStyle name="Note 14 3 3 3 5" xfId="8563" xr:uid="{00000000-0005-0000-0000-00006D040000}"/>
    <cellStyle name="Note 14 3 3 4" xfId="1894" xr:uid="{00000000-0005-0000-0000-000096080000}"/>
    <cellStyle name="Note 14 3 3 4 2" xfId="4734" xr:uid="{00000000-0005-0000-0000-000095080000}"/>
    <cellStyle name="Note 14 3 3 4 2 2" xfId="11891" xr:uid="{00000000-0005-0000-0000-00006B040000}"/>
    <cellStyle name="Note 14 3 3 4 3" xfId="9052" xr:uid="{00000000-0005-0000-0000-00006B040000}"/>
    <cellStyle name="Note 14 3 3 5" xfId="3315" xr:uid="{00000000-0005-0000-0000-000090080000}"/>
    <cellStyle name="Note 14 3 3 5 2" xfId="10472" xr:uid="{00000000-0005-0000-0000-00006B040000}"/>
    <cellStyle name="Note 14 3 3 6" xfId="6187" xr:uid="{00000000-0005-0000-0000-0000CD010000}"/>
    <cellStyle name="Note 14 3 3 6 2" xfId="13356" xr:uid="{00000000-0005-0000-0000-0000CD010000}"/>
    <cellStyle name="Note 14 3 3 7" xfId="7633" xr:uid="{00000000-0005-0000-0000-00006B040000}"/>
    <cellStyle name="Note 14 3 4" xfId="700" xr:uid="{00000000-0005-0000-0000-000097080000}"/>
    <cellStyle name="Note 14 3 4 2" xfId="2127" xr:uid="{00000000-0005-0000-0000-000098080000}"/>
    <cellStyle name="Note 14 3 4 2 2" xfId="4967" xr:uid="{00000000-0005-0000-0000-000097080000}"/>
    <cellStyle name="Note 14 3 4 2 2 2" xfId="12124" xr:uid="{00000000-0005-0000-0000-00006E040000}"/>
    <cellStyle name="Note 14 3 4 2 3" xfId="9285" xr:uid="{00000000-0005-0000-0000-00006E040000}"/>
    <cellStyle name="Note 14 3 4 3" xfId="3548" xr:uid="{00000000-0005-0000-0000-000096080000}"/>
    <cellStyle name="Note 14 3 4 3 2" xfId="10705" xr:uid="{00000000-0005-0000-0000-00006E040000}"/>
    <cellStyle name="Note 14 3 4 4" xfId="6470" xr:uid="{00000000-0005-0000-0000-000082040000}"/>
    <cellStyle name="Note 14 3 4 4 2" xfId="13599" xr:uid="{00000000-0005-0000-0000-000082040000}"/>
    <cellStyle name="Note 14 3 4 5" xfId="7866" xr:uid="{00000000-0005-0000-0000-00006E040000}"/>
    <cellStyle name="Note 14 3 5" xfId="1164" xr:uid="{00000000-0005-0000-0000-000099080000}"/>
    <cellStyle name="Note 14 3 5 2" xfId="2591" xr:uid="{00000000-0005-0000-0000-00009A080000}"/>
    <cellStyle name="Note 14 3 5 2 2" xfId="5431" xr:uid="{00000000-0005-0000-0000-000099080000}"/>
    <cellStyle name="Note 14 3 5 2 2 2" xfId="12588" xr:uid="{00000000-0005-0000-0000-00006F040000}"/>
    <cellStyle name="Note 14 3 5 2 3" xfId="9749" xr:uid="{00000000-0005-0000-0000-00006F040000}"/>
    <cellStyle name="Note 14 3 5 3" xfId="4012" xr:uid="{00000000-0005-0000-0000-000098080000}"/>
    <cellStyle name="Note 14 3 5 3 2" xfId="11169" xr:uid="{00000000-0005-0000-0000-00006F040000}"/>
    <cellStyle name="Note 14 3 5 4" xfId="6933" xr:uid="{00000000-0005-0000-0000-000083040000}"/>
    <cellStyle name="Note 14 3 5 4 2" xfId="14062" xr:uid="{00000000-0005-0000-0000-000083040000}"/>
    <cellStyle name="Note 14 3 5 5" xfId="8330" xr:uid="{00000000-0005-0000-0000-00006F040000}"/>
    <cellStyle name="Note 14 3 6" xfId="1661" xr:uid="{00000000-0005-0000-0000-00009B080000}"/>
    <cellStyle name="Note 14 3 6 2" xfId="4501" xr:uid="{00000000-0005-0000-0000-00009A080000}"/>
    <cellStyle name="Note 14 3 6 2 2" xfId="11658" xr:uid="{00000000-0005-0000-0000-000064040000}"/>
    <cellStyle name="Note 14 3 6 3" xfId="8819" xr:uid="{00000000-0005-0000-0000-000064040000}"/>
    <cellStyle name="Note 14 3 7" xfId="3082" xr:uid="{00000000-0005-0000-0000-000083080000}"/>
    <cellStyle name="Note 14 3 7 2" xfId="10239" xr:uid="{00000000-0005-0000-0000-000064040000}"/>
    <cellStyle name="Note 14 3 8" xfId="5954" xr:uid="{00000000-0005-0000-0000-0000CA010000}"/>
    <cellStyle name="Note 14 3 8 2" xfId="13123" xr:uid="{00000000-0005-0000-0000-0000CA010000}"/>
    <cellStyle name="Note 14 3 9" xfId="7399" xr:uid="{00000000-0005-0000-0000-000064040000}"/>
    <cellStyle name="Note 14 4" xfId="306" xr:uid="{00000000-0005-0000-0000-00009C080000}"/>
    <cellStyle name="Note 14 4 2" xfId="574" xr:uid="{00000000-0005-0000-0000-00009D080000}"/>
    <cellStyle name="Note 14 4 2 2" xfId="1040" xr:uid="{00000000-0005-0000-0000-00009E080000}"/>
    <cellStyle name="Note 14 4 2 2 2" xfId="2467" xr:uid="{00000000-0005-0000-0000-00009F080000}"/>
    <cellStyle name="Note 14 4 2 2 2 2" xfId="5307" xr:uid="{00000000-0005-0000-0000-00009E080000}"/>
    <cellStyle name="Note 14 4 2 2 2 2 2" xfId="12464" xr:uid="{00000000-0005-0000-0000-000072040000}"/>
    <cellStyle name="Note 14 4 2 2 2 3" xfId="9625" xr:uid="{00000000-0005-0000-0000-000072040000}"/>
    <cellStyle name="Note 14 4 2 2 3" xfId="3888" xr:uid="{00000000-0005-0000-0000-00009D080000}"/>
    <cellStyle name="Note 14 4 2 2 3 2" xfId="11045" xr:uid="{00000000-0005-0000-0000-000072040000}"/>
    <cellStyle name="Note 14 4 2 2 4" xfId="6809" xr:uid="{00000000-0005-0000-0000-000086040000}"/>
    <cellStyle name="Note 14 4 2 2 4 2" xfId="13938" xr:uid="{00000000-0005-0000-0000-000086040000}"/>
    <cellStyle name="Note 14 4 2 2 5" xfId="8206" xr:uid="{00000000-0005-0000-0000-000072040000}"/>
    <cellStyle name="Note 14 4 2 3" xfId="1504" xr:uid="{00000000-0005-0000-0000-0000A0080000}"/>
    <cellStyle name="Note 14 4 2 3 2" xfId="2931" xr:uid="{00000000-0005-0000-0000-0000A1080000}"/>
    <cellStyle name="Note 14 4 2 3 2 2" xfId="5771" xr:uid="{00000000-0005-0000-0000-0000A0080000}"/>
    <cellStyle name="Note 14 4 2 3 2 2 2" xfId="12928" xr:uid="{00000000-0005-0000-0000-000073040000}"/>
    <cellStyle name="Note 14 4 2 3 2 3" xfId="10089" xr:uid="{00000000-0005-0000-0000-000073040000}"/>
    <cellStyle name="Note 14 4 2 3 3" xfId="4352" xr:uid="{00000000-0005-0000-0000-00009F080000}"/>
    <cellStyle name="Note 14 4 2 3 3 2" xfId="11509" xr:uid="{00000000-0005-0000-0000-000073040000}"/>
    <cellStyle name="Note 14 4 2 3 4" xfId="7273" xr:uid="{00000000-0005-0000-0000-000087040000}"/>
    <cellStyle name="Note 14 4 2 3 4 2" xfId="14402" xr:uid="{00000000-0005-0000-0000-000087040000}"/>
    <cellStyle name="Note 14 4 2 3 5" xfId="8670" xr:uid="{00000000-0005-0000-0000-000073040000}"/>
    <cellStyle name="Note 14 4 2 4" xfId="2001" xr:uid="{00000000-0005-0000-0000-0000A2080000}"/>
    <cellStyle name="Note 14 4 2 4 2" xfId="4841" xr:uid="{00000000-0005-0000-0000-0000A1080000}"/>
    <cellStyle name="Note 14 4 2 4 2 2" xfId="11998" xr:uid="{00000000-0005-0000-0000-000071040000}"/>
    <cellStyle name="Note 14 4 2 4 3" xfId="9159" xr:uid="{00000000-0005-0000-0000-000071040000}"/>
    <cellStyle name="Note 14 4 2 5" xfId="3422" xr:uid="{00000000-0005-0000-0000-00009C080000}"/>
    <cellStyle name="Note 14 4 2 5 2" xfId="10579" xr:uid="{00000000-0005-0000-0000-000071040000}"/>
    <cellStyle name="Note 14 4 2 6" xfId="6294" xr:uid="{00000000-0005-0000-0000-0000CF010000}"/>
    <cellStyle name="Note 14 4 2 6 2" xfId="13463" xr:uid="{00000000-0005-0000-0000-0000CF010000}"/>
    <cellStyle name="Note 14 4 2 7" xfId="7740" xr:uid="{00000000-0005-0000-0000-000071040000}"/>
    <cellStyle name="Note 14 4 3" xfId="807" xr:uid="{00000000-0005-0000-0000-0000A3080000}"/>
    <cellStyle name="Note 14 4 3 2" xfId="2234" xr:uid="{00000000-0005-0000-0000-0000A4080000}"/>
    <cellStyle name="Note 14 4 3 2 2" xfId="5074" xr:uid="{00000000-0005-0000-0000-0000A3080000}"/>
    <cellStyle name="Note 14 4 3 2 2 2" xfId="12231" xr:uid="{00000000-0005-0000-0000-000074040000}"/>
    <cellStyle name="Note 14 4 3 2 3" xfId="9392" xr:uid="{00000000-0005-0000-0000-000074040000}"/>
    <cellStyle name="Note 14 4 3 3" xfId="3655" xr:uid="{00000000-0005-0000-0000-0000A2080000}"/>
    <cellStyle name="Note 14 4 3 3 2" xfId="10812" xr:uid="{00000000-0005-0000-0000-000074040000}"/>
    <cellStyle name="Note 14 4 3 4" xfId="6577" xr:uid="{00000000-0005-0000-0000-000088040000}"/>
    <cellStyle name="Note 14 4 3 4 2" xfId="13706" xr:uid="{00000000-0005-0000-0000-000088040000}"/>
    <cellStyle name="Note 14 4 3 5" xfId="7973" xr:uid="{00000000-0005-0000-0000-000074040000}"/>
    <cellStyle name="Note 14 4 4" xfId="1271" xr:uid="{00000000-0005-0000-0000-0000A5080000}"/>
    <cellStyle name="Note 14 4 4 2" xfId="2698" xr:uid="{00000000-0005-0000-0000-0000A6080000}"/>
    <cellStyle name="Note 14 4 4 2 2" xfId="5538" xr:uid="{00000000-0005-0000-0000-0000A5080000}"/>
    <cellStyle name="Note 14 4 4 2 2 2" xfId="12695" xr:uid="{00000000-0005-0000-0000-000075040000}"/>
    <cellStyle name="Note 14 4 4 2 3" xfId="9856" xr:uid="{00000000-0005-0000-0000-000075040000}"/>
    <cellStyle name="Note 14 4 4 3" xfId="4119" xr:uid="{00000000-0005-0000-0000-0000A4080000}"/>
    <cellStyle name="Note 14 4 4 3 2" xfId="11276" xr:uid="{00000000-0005-0000-0000-000075040000}"/>
    <cellStyle name="Note 14 4 4 4" xfId="7040" xr:uid="{00000000-0005-0000-0000-000089040000}"/>
    <cellStyle name="Note 14 4 4 4 2" xfId="14169" xr:uid="{00000000-0005-0000-0000-000089040000}"/>
    <cellStyle name="Note 14 4 4 5" xfId="8437" xr:uid="{00000000-0005-0000-0000-000075040000}"/>
    <cellStyle name="Note 14 4 5" xfId="1768" xr:uid="{00000000-0005-0000-0000-0000A7080000}"/>
    <cellStyle name="Note 14 4 5 2" xfId="4608" xr:uid="{00000000-0005-0000-0000-0000A6080000}"/>
    <cellStyle name="Note 14 4 5 2 2" xfId="11765" xr:uid="{00000000-0005-0000-0000-000070040000}"/>
    <cellStyle name="Note 14 4 5 3" xfId="8926" xr:uid="{00000000-0005-0000-0000-000070040000}"/>
    <cellStyle name="Note 14 4 6" xfId="3189" xr:uid="{00000000-0005-0000-0000-00009B080000}"/>
    <cellStyle name="Note 14 4 6 2" xfId="10346" xr:uid="{00000000-0005-0000-0000-000070040000}"/>
    <cellStyle name="Note 14 4 7" xfId="6061" xr:uid="{00000000-0005-0000-0000-0000CE010000}"/>
    <cellStyle name="Note 14 4 7 2" xfId="13230" xr:uid="{00000000-0005-0000-0000-0000CE010000}"/>
    <cellStyle name="Note 14 4 8" xfId="7507" xr:uid="{00000000-0005-0000-0000-000070040000}"/>
    <cellStyle name="Note 14 5" xfId="389" xr:uid="{00000000-0005-0000-0000-0000A8080000}"/>
    <cellStyle name="Note 14 5 2" xfId="860" xr:uid="{00000000-0005-0000-0000-0000A9080000}"/>
    <cellStyle name="Note 14 5 2 2" xfId="2287" xr:uid="{00000000-0005-0000-0000-0000AA080000}"/>
    <cellStyle name="Note 14 5 2 2 2" xfId="5127" xr:uid="{00000000-0005-0000-0000-0000A9080000}"/>
    <cellStyle name="Note 14 5 2 2 2 2" xfId="12284" xr:uid="{00000000-0005-0000-0000-000077040000}"/>
    <cellStyle name="Note 14 5 2 2 3" xfId="9445" xr:uid="{00000000-0005-0000-0000-000077040000}"/>
    <cellStyle name="Note 14 5 2 3" xfId="3708" xr:uid="{00000000-0005-0000-0000-0000A8080000}"/>
    <cellStyle name="Note 14 5 2 3 2" xfId="10865" xr:uid="{00000000-0005-0000-0000-000077040000}"/>
    <cellStyle name="Note 14 5 2 4" xfId="6630" xr:uid="{00000000-0005-0000-0000-00008B040000}"/>
    <cellStyle name="Note 14 5 2 4 2" xfId="13759" xr:uid="{00000000-0005-0000-0000-00008B040000}"/>
    <cellStyle name="Note 14 5 2 5" xfId="8026" xr:uid="{00000000-0005-0000-0000-000077040000}"/>
    <cellStyle name="Note 14 5 3" xfId="1324" xr:uid="{00000000-0005-0000-0000-0000AB080000}"/>
    <cellStyle name="Note 14 5 3 2" xfId="2751" xr:uid="{00000000-0005-0000-0000-0000AC080000}"/>
    <cellStyle name="Note 14 5 3 2 2" xfId="5591" xr:uid="{00000000-0005-0000-0000-0000AB080000}"/>
    <cellStyle name="Note 14 5 3 2 2 2" xfId="12748" xr:uid="{00000000-0005-0000-0000-000078040000}"/>
    <cellStyle name="Note 14 5 3 2 3" xfId="9909" xr:uid="{00000000-0005-0000-0000-000078040000}"/>
    <cellStyle name="Note 14 5 3 3" xfId="4172" xr:uid="{00000000-0005-0000-0000-0000AA080000}"/>
    <cellStyle name="Note 14 5 3 3 2" xfId="11329" xr:uid="{00000000-0005-0000-0000-000078040000}"/>
    <cellStyle name="Note 14 5 3 4" xfId="7093" xr:uid="{00000000-0005-0000-0000-00008C040000}"/>
    <cellStyle name="Note 14 5 3 4 2" xfId="14222" xr:uid="{00000000-0005-0000-0000-00008C040000}"/>
    <cellStyle name="Note 14 5 3 5" xfId="8490" xr:uid="{00000000-0005-0000-0000-000078040000}"/>
    <cellStyle name="Note 14 5 4" xfId="1821" xr:uid="{00000000-0005-0000-0000-0000AD080000}"/>
    <cellStyle name="Note 14 5 4 2" xfId="4661" xr:uid="{00000000-0005-0000-0000-0000AC080000}"/>
    <cellStyle name="Note 14 5 4 2 2" xfId="11818" xr:uid="{00000000-0005-0000-0000-000076040000}"/>
    <cellStyle name="Note 14 5 4 3" xfId="8979" xr:uid="{00000000-0005-0000-0000-000076040000}"/>
    <cellStyle name="Note 14 5 5" xfId="3242" xr:uid="{00000000-0005-0000-0000-0000A7080000}"/>
    <cellStyle name="Note 14 5 5 2" xfId="10399" xr:uid="{00000000-0005-0000-0000-000076040000}"/>
    <cellStyle name="Note 14 5 6" xfId="6114" xr:uid="{00000000-0005-0000-0000-0000D0010000}"/>
    <cellStyle name="Note 14 5 6 2" xfId="13283" xr:uid="{00000000-0005-0000-0000-0000D0010000}"/>
    <cellStyle name="Note 14 5 7" xfId="7560" xr:uid="{00000000-0005-0000-0000-000076040000}"/>
    <cellStyle name="Note 14 6" xfId="627" xr:uid="{00000000-0005-0000-0000-0000AE080000}"/>
    <cellStyle name="Note 14 6 2" xfId="2054" xr:uid="{00000000-0005-0000-0000-0000AF080000}"/>
    <cellStyle name="Note 14 6 2 2" xfId="4894" xr:uid="{00000000-0005-0000-0000-0000AE080000}"/>
    <cellStyle name="Note 14 6 2 2 2" xfId="12051" xr:uid="{00000000-0005-0000-0000-000079040000}"/>
    <cellStyle name="Note 14 6 2 3" xfId="9212" xr:uid="{00000000-0005-0000-0000-000079040000}"/>
    <cellStyle name="Note 14 6 3" xfId="3475" xr:uid="{00000000-0005-0000-0000-0000AD080000}"/>
    <cellStyle name="Note 14 6 3 2" xfId="10632" xr:uid="{00000000-0005-0000-0000-000079040000}"/>
    <cellStyle name="Note 14 6 4" xfId="6397" xr:uid="{00000000-0005-0000-0000-00008D040000}"/>
    <cellStyle name="Note 14 6 4 2" xfId="13526" xr:uid="{00000000-0005-0000-0000-00008D040000}"/>
    <cellStyle name="Note 14 6 5" xfId="7793" xr:uid="{00000000-0005-0000-0000-000079040000}"/>
    <cellStyle name="Note 14 7" xfId="1091" xr:uid="{00000000-0005-0000-0000-0000B0080000}"/>
    <cellStyle name="Note 14 7 2" xfId="2518" xr:uid="{00000000-0005-0000-0000-0000B1080000}"/>
    <cellStyle name="Note 14 7 2 2" xfId="5358" xr:uid="{00000000-0005-0000-0000-0000B0080000}"/>
    <cellStyle name="Note 14 7 2 2 2" xfId="12515" xr:uid="{00000000-0005-0000-0000-00007A040000}"/>
    <cellStyle name="Note 14 7 2 3" xfId="9676" xr:uid="{00000000-0005-0000-0000-00007A040000}"/>
    <cellStyle name="Note 14 7 3" xfId="3939" xr:uid="{00000000-0005-0000-0000-0000AF080000}"/>
    <cellStyle name="Note 14 7 3 2" xfId="11096" xr:uid="{00000000-0005-0000-0000-00007A040000}"/>
    <cellStyle name="Note 14 7 4" xfId="6860" xr:uid="{00000000-0005-0000-0000-00008E040000}"/>
    <cellStyle name="Note 14 7 4 2" xfId="13989" xr:uid="{00000000-0005-0000-0000-00008E040000}"/>
    <cellStyle name="Note 14 7 5" xfId="8257" xr:uid="{00000000-0005-0000-0000-00007A040000}"/>
    <cellStyle name="Note 14 8" xfId="1587" xr:uid="{00000000-0005-0000-0000-0000B2080000}"/>
    <cellStyle name="Note 14 8 2" xfId="4427" xr:uid="{00000000-0005-0000-0000-0000B1080000}"/>
    <cellStyle name="Note 14 8 2 2" xfId="11584" xr:uid="{00000000-0005-0000-0000-000057040000}"/>
    <cellStyle name="Note 14 8 3" xfId="8745" xr:uid="{00000000-0005-0000-0000-000057040000}"/>
    <cellStyle name="Note 14 9" xfId="3009" xr:uid="{00000000-0005-0000-0000-00006A080000}"/>
    <cellStyle name="Note 14 9 2" xfId="10166" xr:uid="{00000000-0005-0000-0000-000057040000}"/>
    <cellStyle name="Note 15" xfId="44" xr:uid="{00000000-0005-0000-0000-0000B3080000}"/>
    <cellStyle name="Note 15 10" xfId="5877" xr:uid="{00000000-0005-0000-0000-0000D1010000}"/>
    <cellStyle name="Note 15 10 2" xfId="13051" xr:uid="{00000000-0005-0000-0000-0000D1010000}"/>
    <cellStyle name="Note 15 11" xfId="7327" xr:uid="{00000000-0005-0000-0000-00007B040000}"/>
    <cellStyle name="Note 15 2" xfId="85" xr:uid="{00000000-0005-0000-0000-0000B4080000}"/>
    <cellStyle name="Note 15 2 2" xfId="310" xr:uid="{00000000-0005-0000-0000-0000B5080000}"/>
    <cellStyle name="Note 15 2 2 2" xfId="578" xr:uid="{00000000-0005-0000-0000-0000B6080000}"/>
    <cellStyle name="Note 15 2 2 2 2" xfId="1044" xr:uid="{00000000-0005-0000-0000-0000B7080000}"/>
    <cellStyle name="Note 15 2 2 2 2 2" xfId="2471" xr:uid="{00000000-0005-0000-0000-0000B8080000}"/>
    <cellStyle name="Note 15 2 2 2 2 2 2" xfId="5311" xr:uid="{00000000-0005-0000-0000-0000B7080000}"/>
    <cellStyle name="Note 15 2 2 2 2 2 2 2" xfId="12468" xr:uid="{00000000-0005-0000-0000-00007F040000}"/>
    <cellStyle name="Note 15 2 2 2 2 2 3" xfId="9629" xr:uid="{00000000-0005-0000-0000-00007F040000}"/>
    <cellStyle name="Note 15 2 2 2 2 3" xfId="3892" xr:uid="{00000000-0005-0000-0000-0000B6080000}"/>
    <cellStyle name="Note 15 2 2 2 2 3 2" xfId="11049" xr:uid="{00000000-0005-0000-0000-00007F040000}"/>
    <cellStyle name="Note 15 2 2 2 2 4" xfId="6813" xr:uid="{00000000-0005-0000-0000-000093040000}"/>
    <cellStyle name="Note 15 2 2 2 2 4 2" xfId="13942" xr:uid="{00000000-0005-0000-0000-000093040000}"/>
    <cellStyle name="Note 15 2 2 2 2 5" xfId="8210" xr:uid="{00000000-0005-0000-0000-00007F040000}"/>
    <cellStyle name="Note 15 2 2 2 3" xfId="1508" xr:uid="{00000000-0005-0000-0000-0000B9080000}"/>
    <cellStyle name="Note 15 2 2 2 3 2" xfId="2935" xr:uid="{00000000-0005-0000-0000-0000BA080000}"/>
    <cellStyle name="Note 15 2 2 2 3 2 2" xfId="5775" xr:uid="{00000000-0005-0000-0000-0000B9080000}"/>
    <cellStyle name="Note 15 2 2 2 3 2 2 2" xfId="12932" xr:uid="{00000000-0005-0000-0000-000080040000}"/>
    <cellStyle name="Note 15 2 2 2 3 2 3" xfId="10093" xr:uid="{00000000-0005-0000-0000-000080040000}"/>
    <cellStyle name="Note 15 2 2 2 3 3" xfId="4356" xr:uid="{00000000-0005-0000-0000-0000B8080000}"/>
    <cellStyle name="Note 15 2 2 2 3 3 2" xfId="11513" xr:uid="{00000000-0005-0000-0000-000080040000}"/>
    <cellStyle name="Note 15 2 2 2 3 4" xfId="7277" xr:uid="{00000000-0005-0000-0000-000094040000}"/>
    <cellStyle name="Note 15 2 2 2 3 4 2" xfId="14406" xr:uid="{00000000-0005-0000-0000-000094040000}"/>
    <cellStyle name="Note 15 2 2 2 3 5" xfId="8674" xr:uid="{00000000-0005-0000-0000-000080040000}"/>
    <cellStyle name="Note 15 2 2 2 4" xfId="2005" xr:uid="{00000000-0005-0000-0000-0000BB080000}"/>
    <cellStyle name="Note 15 2 2 2 4 2" xfId="4845" xr:uid="{00000000-0005-0000-0000-0000BA080000}"/>
    <cellStyle name="Note 15 2 2 2 4 2 2" xfId="12002" xr:uid="{00000000-0005-0000-0000-00007E040000}"/>
    <cellStyle name="Note 15 2 2 2 4 3" xfId="9163" xr:uid="{00000000-0005-0000-0000-00007E040000}"/>
    <cellStyle name="Note 15 2 2 2 5" xfId="3426" xr:uid="{00000000-0005-0000-0000-0000B5080000}"/>
    <cellStyle name="Note 15 2 2 2 5 2" xfId="10583" xr:uid="{00000000-0005-0000-0000-00007E040000}"/>
    <cellStyle name="Note 15 2 2 2 6" xfId="6298" xr:uid="{00000000-0005-0000-0000-0000D4010000}"/>
    <cellStyle name="Note 15 2 2 2 6 2" xfId="13467" xr:uid="{00000000-0005-0000-0000-0000D4010000}"/>
    <cellStyle name="Note 15 2 2 2 7" xfId="7744" xr:uid="{00000000-0005-0000-0000-00007E040000}"/>
    <cellStyle name="Note 15 2 2 3" xfId="811" xr:uid="{00000000-0005-0000-0000-0000BC080000}"/>
    <cellStyle name="Note 15 2 2 3 2" xfId="2238" xr:uid="{00000000-0005-0000-0000-0000BD080000}"/>
    <cellStyle name="Note 15 2 2 3 2 2" xfId="5078" xr:uid="{00000000-0005-0000-0000-0000BC080000}"/>
    <cellStyle name="Note 15 2 2 3 2 2 2" xfId="12235" xr:uid="{00000000-0005-0000-0000-000081040000}"/>
    <cellStyle name="Note 15 2 2 3 2 3" xfId="9396" xr:uid="{00000000-0005-0000-0000-000081040000}"/>
    <cellStyle name="Note 15 2 2 3 3" xfId="3659" xr:uid="{00000000-0005-0000-0000-0000BB080000}"/>
    <cellStyle name="Note 15 2 2 3 3 2" xfId="10816" xr:uid="{00000000-0005-0000-0000-000081040000}"/>
    <cellStyle name="Note 15 2 2 3 4" xfId="6581" xr:uid="{00000000-0005-0000-0000-000095040000}"/>
    <cellStyle name="Note 15 2 2 3 4 2" xfId="13710" xr:uid="{00000000-0005-0000-0000-000095040000}"/>
    <cellStyle name="Note 15 2 2 3 5" xfId="7977" xr:uid="{00000000-0005-0000-0000-000081040000}"/>
    <cellStyle name="Note 15 2 2 4" xfId="1275" xr:uid="{00000000-0005-0000-0000-0000BE080000}"/>
    <cellStyle name="Note 15 2 2 4 2" xfId="2702" xr:uid="{00000000-0005-0000-0000-0000BF080000}"/>
    <cellStyle name="Note 15 2 2 4 2 2" xfId="5542" xr:uid="{00000000-0005-0000-0000-0000BE080000}"/>
    <cellStyle name="Note 15 2 2 4 2 2 2" xfId="12699" xr:uid="{00000000-0005-0000-0000-000082040000}"/>
    <cellStyle name="Note 15 2 2 4 2 3" xfId="9860" xr:uid="{00000000-0005-0000-0000-000082040000}"/>
    <cellStyle name="Note 15 2 2 4 3" xfId="4123" xr:uid="{00000000-0005-0000-0000-0000BD080000}"/>
    <cellStyle name="Note 15 2 2 4 3 2" xfId="11280" xr:uid="{00000000-0005-0000-0000-000082040000}"/>
    <cellStyle name="Note 15 2 2 4 4" xfId="7044" xr:uid="{00000000-0005-0000-0000-000096040000}"/>
    <cellStyle name="Note 15 2 2 4 4 2" xfId="14173" xr:uid="{00000000-0005-0000-0000-000096040000}"/>
    <cellStyle name="Note 15 2 2 4 5" xfId="8441" xr:uid="{00000000-0005-0000-0000-000082040000}"/>
    <cellStyle name="Note 15 2 2 5" xfId="1772" xr:uid="{00000000-0005-0000-0000-0000C0080000}"/>
    <cellStyle name="Note 15 2 2 5 2" xfId="4612" xr:uid="{00000000-0005-0000-0000-0000BF080000}"/>
    <cellStyle name="Note 15 2 2 5 2 2" xfId="11769" xr:uid="{00000000-0005-0000-0000-00007D040000}"/>
    <cellStyle name="Note 15 2 2 5 3" xfId="8930" xr:uid="{00000000-0005-0000-0000-00007D040000}"/>
    <cellStyle name="Note 15 2 2 6" xfId="3193" xr:uid="{00000000-0005-0000-0000-0000B4080000}"/>
    <cellStyle name="Note 15 2 2 6 2" xfId="10350" xr:uid="{00000000-0005-0000-0000-00007D040000}"/>
    <cellStyle name="Note 15 2 2 7" xfId="6065" xr:uid="{00000000-0005-0000-0000-0000D3010000}"/>
    <cellStyle name="Note 15 2 2 7 2" xfId="13234" xr:uid="{00000000-0005-0000-0000-0000D3010000}"/>
    <cellStyle name="Note 15 2 2 8" xfId="7511" xr:uid="{00000000-0005-0000-0000-00007D040000}"/>
    <cellStyle name="Note 15 2 3" xfId="431" xr:uid="{00000000-0005-0000-0000-0000C1080000}"/>
    <cellStyle name="Note 15 2 3 2" xfId="897" xr:uid="{00000000-0005-0000-0000-0000C2080000}"/>
    <cellStyle name="Note 15 2 3 2 2" xfId="2324" xr:uid="{00000000-0005-0000-0000-0000C3080000}"/>
    <cellStyle name="Note 15 2 3 2 2 2" xfId="5164" xr:uid="{00000000-0005-0000-0000-0000C2080000}"/>
    <cellStyle name="Note 15 2 3 2 2 2 2" xfId="12321" xr:uid="{00000000-0005-0000-0000-000084040000}"/>
    <cellStyle name="Note 15 2 3 2 2 3" xfId="9482" xr:uid="{00000000-0005-0000-0000-000084040000}"/>
    <cellStyle name="Note 15 2 3 2 3" xfId="3745" xr:uid="{00000000-0005-0000-0000-0000C1080000}"/>
    <cellStyle name="Note 15 2 3 2 3 2" xfId="10902" xr:uid="{00000000-0005-0000-0000-000084040000}"/>
    <cellStyle name="Note 15 2 3 2 4" xfId="6667" xr:uid="{00000000-0005-0000-0000-000098040000}"/>
    <cellStyle name="Note 15 2 3 2 4 2" xfId="13796" xr:uid="{00000000-0005-0000-0000-000098040000}"/>
    <cellStyle name="Note 15 2 3 2 5" xfId="8063" xr:uid="{00000000-0005-0000-0000-000084040000}"/>
    <cellStyle name="Note 15 2 3 3" xfId="1361" xr:uid="{00000000-0005-0000-0000-0000C4080000}"/>
    <cellStyle name="Note 15 2 3 3 2" xfId="2788" xr:uid="{00000000-0005-0000-0000-0000C5080000}"/>
    <cellStyle name="Note 15 2 3 3 2 2" xfId="5628" xr:uid="{00000000-0005-0000-0000-0000C4080000}"/>
    <cellStyle name="Note 15 2 3 3 2 2 2" xfId="12785" xr:uid="{00000000-0005-0000-0000-000085040000}"/>
    <cellStyle name="Note 15 2 3 3 2 3" xfId="9946" xr:uid="{00000000-0005-0000-0000-000085040000}"/>
    <cellStyle name="Note 15 2 3 3 3" xfId="4209" xr:uid="{00000000-0005-0000-0000-0000C3080000}"/>
    <cellStyle name="Note 15 2 3 3 3 2" xfId="11366" xr:uid="{00000000-0005-0000-0000-000085040000}"/>
    <cellStyle name="Note 15 2 3 3 4" xfId="7130" xr:uid="{00000000-0005-0000-0000-000099040000}"/>
    <cellStyle name="Note 15 2 3 3 4 2" xfId="14259" xr:uid="{00000000-0005-0000-0000-000099040000}"/>
    <cellStyle name="Note 15 2 3 3 5" xfId="8527" xr:uid="{00000000-0005-0000-0000-000085040000}"/>
    <cellStyle name="Note 15 2 3 4" xfId="1858" xr:uid="{00000000-0005-0000-0000-0000C6080000}"/>
    <cellStyle name="Note 15 2 3 4 2" xfId="4698" xr:uid="{00000000-0005-0000-0000-0000C5080000}"/>
    <cellStyle name="Note 15 2 3 4 2 2" xfId="11855" xr:uid="{00000000-0005-0000-0000-000083040000}"/>
    <cellStyle name="Note 15 2 3 4 3" xfId="9016" xr:uid="{00000000-0005-0000-0000-000083040000}"/>
    <cellStyle name="Note 15 2 3 5" xfId="3279" xr:uid="{00000000-0005-0000-0000-0000C0080000}"/>
    <cellStyle name="Note 15 2 3 5 2" xfId="10436" xr:uid="{00000000-0005-0000-0000-000083040000}"/>
    <cellStyle name="Note 15 2 3 6" xfId="6151" xr:uid="{00000000-0005-0000-0000-0000D5010000}"/>
    <cellStyle name="Note 15 2 3 6 2" xfId="13320" xr:uid="{00000000-0005-0000-0000-0000D5010000}"/>
    <cellStyle name="Note 15 2 3 7" xfId="7597" xr:uid="{00000000-0005-0000-0000-000083040000}"/>
    <cellStyle name="Note 15 2 4" xfId="664" xr:uid="{00000000-0005-0000-0000-0000C7080000}"/>
    <cellStyle name="Note 15 2 4 2" xfId="2091" xr:uid="{00000000-0005-0000-0000-0000C8080000}"/>
    <cellStyle name="Note 15 2 4 2 2" xfId="4931" xr:uid="{00000000-0005-0000-0000-0000C7080000}"/>
    <cellStyle name="Note 15 2 4 2 2 2" xfId="12088" xr:uid="{00000000-0005-0000-0000-000086040000}"/>
    <cellStyle name="Note 15 2 4 2 3" xfId="9249" xr:uid="{00000000-0005-0000-0000-000086040000}"/>
    <cellStyle name="Note 15 2 4 3" xfId="3512" xr:uid="{00000000-0005-0000-0000-0000C6080000}"/>
    <cellStyle name="Note 15 2 4 3 2" xfId="10669" xr:uid="{00000000-0005-0000-0000-000086040000}"/>
    <cellStyle name="Note 15 2 4 4" xfId="6434" xr:uid="{00000000-0005-0000-0000-00009A040000}"/>
    <cellStyle name="Note 15 2 4 4 2" xfId="13563" xr:uid="{00000000-0005-0000-0000-00009A040000}"/>
    <cellStyle name="Note 15 2 4 5" xfId="7830" xr:uid="{00000000-0005-0000-0000-000086040000}"/>
    <cellStyle name="Note 15 2 5" xfId="1128" xr:uid="{00000000-0005-0000-0000-0000C9080000}"/>
    <cellStyle name="Note 15 2 5 2" xfId="2555" xr:uid="{00000000-0005-0000-0000-0000CA080000}"/>
    <cellStyle name="Note 15 2 5 2 2" xfId="5395" xr:uid="{00000000-0005-0000-0000-0000C9080000}"/>
    <cellStyle name="Note 15 2 5 2 2 2" xfId="12552" xr:uid="{00000000-0005-0000-0000-000087040000}"/>
    <cellStyle name="Note 15 2 5 2 3" xfId="9713" xr:uid="{00000000-0005-0000-0000-000087040000}"/>
    <cellStyle name="Note 15 2 5 3" xfId="3976" xr:uid="{00000000-0005-0000-0000-0000C8080000}"/>
    <cellStyle name="Note 15 2 5 3 2" xfId="11133" xr:uid="{00000000-0005-0000-0000-000087040000}"/>
    <cellStyle name="Note 15 2 5 4" xfId="6897" xr:uid="{00000000-0005-0000-0000-00009B040000}"/>
    <cellStyle name="Note 15 2 5 4 2" xfId="14026" xr:uid="{00000000-0005-0000-0000-00009B040000}"/>
    <cellStyle name="Note 15 2 5 5" xfId="8294" xr:uid="{00000000-0005-0000-0000-000087040000}"/>
    <cellStyle name="Note 15 2 6" xfId="1624" xr:uid="{00000000-0005-0000-0000-0000CB080000}"/>
    <cellStyle name="Note 15 2 6 2" xfId="4464" xr:uid="{00000000-0005-0000-0000-0000CA080000}"/>
    <cellStyle name="Note 15 2 6 2 2" xfId="11621" xr:uid="{00000000-0005-0000-0000-00007C040000}"/>
    <cellStyle name="Note 15 2 6 3" xfId="8782" xr:uid="{00000000-0005-0000-0000-00007C040000}"/>
    <cellStyle name="Note 15 2 7" xfId="3046" xr:uid="{00000000-0005-0000-0000-0000B3080000}"/>
    <cellStyle name="Note 15 2 7 2" xfId="10203" xr:uid="{00000000-0005-0000-0000-00007C040000}"/>
    <cellStyle name="Note 15 2 8" xfId="5918" xr:uid="{00000000-0005-0000-0000-0000D2010000}"/>
    <cellStyle name="Note 15 2 8 2" xfId="13087" xr:uid="{00000000-0005-0000-0000-0000D2010000}"/>
    <cellStyle name="Note 15 2 9" xfId="7363" xr:uid="{00000000-0005-0000-0000-00007C040000}"/>
    <cellStyle name="Note 15 3" xfId="132" xr:uid="{00000000-0005-0000-0000-0000CC080000}"/>
    <cellStyle name="Note 15 3 2" xfId="311" xr:uid="{00000000-0005-0000-0000-0000CD080000}"/>
    <cellStyle name="Note 15 3 2 2" xfId="579" xr:uid="{00000000-0005-0000-0000-0000CE080000}"/>
    <cellStyle name="Note 15 3 2 2 2" xfId="1045" xr:uid="{00000000-0005-0000-0000-0000CF080000}"/>
    <cellStyle name="Note 15 3 2 2 2 2" xfId="2472" xr:uid="{00000000-0005-0000-0000-0000D0080000}"/>
    <cellStyle name="Note 15 3 2 2 2 2 2" xfId="5312" xr:uid="{00000000-0005-0000-0000-0000CF080000}"/>
    <cellStyle name="Note 15 3 2 2 2 2 2 2" xfId="12469" xr:uid="{00000000-0005-0000-0000-00008B040000}"/>
    <cellStyle name="Note 15 3 2 2 2 2 3" xfId="9630" xr:uid="{00000000-0005-0000-0000-00008B040000}"/>
    <cellStyle name="Note 15 3 2 2 2 3" xfId="3893" xr:uid="{00000000-0005-0000-0000-0000CE080000}"/>
    <cellStyle name="Note 15 3 2 2 2 3 2" xfId="11050" xr:uid="{00000000-0005-0000-0000-00008B040000}"/>
    <cellStyle name="Note 15 3 2 2 2 4" xfId="6814" xr:uid="{00000000-0005-0000-0000-00009F040000}"/>
    <cellStyle name="Note 15 3 2 2 2 4 2" xfId="13943" xr:uid="{00000000-0005-0000-0000-00009F040000}"/>
    <cellStyle name="Note 15 3 2 2 2 5" xfId="8211" xr:uid="{00000000-0005-0000-0000-00008B040000}"/>
    <cellStyle name="Note 15 3 2 2 3" xfId="1509" xr:uid="{00000000-0005-0000-0000-0000D1080000}"/>
    <cellStyle name="Note 15 3 2 2 3 2" xfId="2936" xr:uid="{00000000-0005-0000-0000-0000D2080000}"/>
    <cellStyle name="Note 15 3 2 2 3 2 2" xfId="5776" xr:uid="{00000000-0005-0000-0000-0000D1080000}"/>
    <cellStyle name="Note 15 3 2 2 3 2 2 2" xfId="12933" xr:uid="{00000000-0005-0000-0000-00008C040000}"/>
    <cellStyle name="Note 15 3 2 2 3 2 3" xfId="10094" xr:uid="{00000000-0005-0000-0000-00008C040000}"/>
    <cellStyle name="Note 15 3 2 2 3 3" xfId="4357" xr:uid="{00000000-0005-0000-0000-0000D0080000}"/>
    <cellStyle name="Note 15 3 2 2 3 3 2" xfId="11514" xr:uid="{00000000-0005-0000-0000-00008C040000}"/>
    <cellStyle name="Note 15 3 2 2 3 4" xfId="7278" xr:uid="{00000000-0005-0000-0000-0000A0040000}"/>
    <cellStyle name="Note 15 3 2 2 3 4 2" xfId="14407" xr:uid="{00000000-0005-0000-0000-0000A0040000}"/>
    <cellStyle name="Note 15 3 2 2 3 5" xfId="8675" xr:uid="{00000000-0005-0000-0000-00008C040000}"/>
    <cellStyle name="Note 15 3 2 2 4" xfId="2006" xr:uid="{00000000-0005-0000-0000-0000D3080000}"/>
    <cellStyle name="Note 15 3 2 2 4 2" xfId="4846" xr:uid="{00000000-0005-0000-0000-0000D2080000}"/>
    <cellStyle name="Note 15 3 2 2 4 2 2" xfId="12003" xr:uid="{00000000-0005-0000-0000-00008A040000}"/>
    <cellStyle name="Note 15 3 2 2 4 3" xfId="9164" xr:uid="{00000000-0005-0000-0000-00008A040000}"/>
    <cellStyle name="Note 15 3 2 2 5" xfId="3427" xr:uid="{00000000-0005-0000-0000-0000CD080000}"/>
    <cellStyle name="Note 15 3 2 2 5 2" xfId="10584" xr:uid="{00000000-0005-0000-0000-00008A040000}"/>
    <cellStyle name="Note 15 3 2 2 6" xfId="6299" xr:uid="{00000000-0005-0000-0000-0000D8010000}"/>
    <cellStyle name="Note 15 3 2 2 6 2" xfId="13468" xr:uid="{00000000-0005-0000-0000-0000D8010000}"/>
    <cellStyle name="Note 15 3 2 2 7" xfId="7745" xr:uid="{00000000-0005-0000-0000-00008A040000}"/>
    <cellStyle name="Note 15 3 2 3" xfId="812" xr:uid="{00000000-0005-0000-0000-0000D4080000}"/>
    <cellStyle name="Note 15 3 2 3 2" xfId="2239" xr:uid="{00000000-0005-0000-0000-0000D5080000}"/>
    <cellStyle name="Note 15 3 2 3 2 2" xfId="5079" xr:uid="{00000000-0005-0000-0000-0000D4080000}"/>
    <cellStyle name="Note 15 3 2 3 2 2 2" xfId="12236" xr:uid="{00000000-0005-0000-0000-00008D040000}"/>
    <cellStyle name="Note 15 3 2 3 2 3" xfId="9397" xr:uid="{00000000-0005-0000-0000-00008D040000}"/>
    <cellStyle name="Note 15 3 2 3 3" xfId="3660" xr:uid="{00000000-0005-0000-0000-0000D3080000}"/>
    <cellStyle name="Note 15 3 2 3 3 2" xfId="10817" xr:uid="{00000000-0005-0000-0000-00008D040000}"/>
    <cellStyle name="Note 15 3 2 3 4" xfId="6582" xr:uid="{00000000-0005-0000-0000-0000A1040000}"/>
    <cellStyle name="Note 15 3 2 3 4 2" xfId="13711" xr:uid="{00000000-0005-0000-0000-0000A1040000}"/>
    <cellStyle name="Note 15 3 2 3 5" xfId="7978" xr:uid="{00000000-0005-0000-0000-00008D040000}"/>
    <cellStyle name="Note 15 3 2 4" xfId="1276" xr:uid="{00000000-0005-0000-0000-0000D6080000}"/>
    <cellStyle name="Note 15 3 2 4 2" xfId="2703" xr:uid="{00000000-0005-0000-0000-0000D7080000}"/>
    <cellStyle name="Note 15 3 2 4 2 2" xfId="5543" xr:uid="{00000000-0005-0000-0000-0000D6080000}"/>
    <cellStyle name="Note 15 3 2 4 2 2 2" xfId="12700" xr:uid="{00000000-0005-0000-0000-00008E040000}"/>
    <cellStyle name="Note 15 3 2 4 2 3" xfId="9861" xr:uid="{00000000-0005-0000-0000-00008E040000}"/>
    <cellStyle name="Note 15 3 2 4 3" xfId="4124" xr:uid="{00000000-0005-0000-0000-0000D5080000}"/>
    <cellStyle name="Note 15 3 2 4 3 2" xfId="11281" xr:uid="{00000000-0005-0000-0000-00008E040000}"/>
    <cellStyle name="Note 15 3 2 4 4" xfId="7045" xr:uid="{00000000-0005-0000-0000-0000A2040000}"/>
    <cellStyle name="Note 15 3 2 4 4 2" xfId="14174" xr:uid="{00000000-0005-0000-0000-0000A2040000}"/>
    <cellStyle name="Note 15 3 2 4 5" xfId="8442" xr:uid="{00000000-0005-0000-0000-00008E040000}"/>
    <cellStyle name="Note 15 3 2 5" xfId="1773" xr:uid="{00000000-0005-0000-0000-0000D8080000}"/>
    <cellStyle name="Note 15 3 2 5 2" xfId="4613" xr:uid="{00000000-0005-0000-0000-0000D7080000}"/>
    <cellStyle name="Note 15 3 2 5 2 2" xfId="11770" xr:uid="{00000000-0005-0000-0000-000089040000}"/>
    <cellStyle name="Note 15 3 2 5 3" xfId="8931" xr:uid="{00000000-0005-0000-0000-000089040000}"/>
    <cellStyle name="Note 15 3 2 6" xfId="3194" xr:uid="{00000000-0005-0000-0000-0000CC080000}"/>
    <cellStyle name="Note 15 3 2 6 2" xfId="10351" xr:uid="{00000000-0005-0000-0000-000089040000}"/>
    <cellStyle name="Note 15 3 2 7" xfId="6066" xr:uid="{00000000-0005-0000-0000-0000D7010000}"/>
    <cellStyle name="Note 15 3 2 7 2" xfId="13235" xr:uid="{00000000-0005-0000-0000-0000D7010000}"/>
    <cellStyle name="Note 15 3 2 8" xfId="7512" xr:uid="{00000000-0005-0000-0000-000089040000}"/>
    <cellStyle name="Note 15 3 3" xfId="468" xr:uid="{00000000-0005-0000-0000-0000D9080000}"/>
    <cellStyle name="Note 15 3 3 2" xfId="934" xr:uid="{00000000-0005-0000-0000-0000DA080000}"/>
    <cellStyle name="Note 15 3 3 2 2" xfId="2361" xr:uid="{00000000-0005-0000-0000-0000DB080000}"/>
    <cellStyle name="Note 15 3 3 2 2 2" xfId="5201" xr:uid="{00000000-0005-0000-0000-0000DA080000}"/>
    <cellStyle name="Note 15 3 3 2 2 2 2" xfId="12358" xr:uid="{00000000-0005-0000-0000-000090040000}"/>
    <cellStyle name="Note 15 3 3 2 2 3" xfId="9519" xr:uid="{00000000-0005-0000-0000-000090040000}"/>
    <cellStyle name="Note 15 3 3 2 3" xfId="3782" xr:uid="{00000000-0005-0000-0000-0000D9080000}"/>
    <cellStyle name="Note 15 3 3 2 3 2" xfId="10939" xr:uid="{00000000-0005-0000-0000-000090040000}"/>
    <cellStyle name="Note 15 3 3 2 4" xfId="6704" xr:uid="{00000000-0005-0000-0000-0000A4040000}"/>
    <cellStyle name="Note 15 3 3 2 4 2" xfId="13833" xr:uid="{00000000-0005-0000-0000-0000A4040000}"/>
    <cellStyle name="Note 15 3 3 2 5" xfId="8100" xr:uid="{00000000-0005-0000-0000-000090040000}"/>
    <cellStyle name="Note 15 3 3 3" xfId="1398" xr:uid="{00000000-0005-0000-0000-0000DC080000}"/>
    <cellStyle name="Note 15 3 3 3 2" xfId="2825" xr:uid="{00000000-0005-0000-0000-0000DD080000}"/>
    <cellStyle name="Note 15 3 3 3 2 2" xfId="5665" xr:uid="{00000000-0005-0000-0000-0000DC080000}"/>
    <cellStyle name="Note 15 3 3 3 2 2 2" xfId="12822" xr:uid="{00000000-0005-0000-0000-000091040000}"/>
    <cellStyle name="Note 15 3 3 3 2 3" xfId="9983" xr:uid="{00000000-0005-0000-0000-000091040000}"/>
    <cellStyle name="Note 15 3 3 3 3" xfId="4246" xr:uid="{00000000-0005-0000-0000-0000DB080000}"/>
    <cellStyle name="Note 15 3 3 3 3 2" xfId="11403" xr:uid="{00000000-0005-0000-0000-000091040000}"/>
    <cellStyle name="Note 15 3 3 3 4" xfId="7167" xr:uid="{00000000-0005-0000-0000-0000A5040000}"/>
    <cellStyle name="Note 15 3 3 3 4 2" xfId="14296" xr:uid="{00000000-0005-0000-0000-0000A5040000}"/>
    <cellStyle name="Note 15 3 3 3 5" xfId="8564" xr:uid="{00000000-0005-0000-0000-000091040000}"/>
    <cellStyle name="Note 15 3 3 4" xfId="1895" xr:uid="{00000000-0005-0000-0000-0000DE080000}"/>
    <cellStyle name="Note 15 3 3 4 2" xfId="4735" xr:uid="{00000000-0005-0000-0000-0000DD080000}"/>
    <cellStyle name="Note 15 3 3 4 2 2" xfId="11892" xr:uid="{00000000-0005-0000-0000-00008F040000}"/>
    <cellStyle name="Note 15 3 3 4 3" xfId="9053" xr:uid="{00000000-0005-0000-0000-00008F040000}"/>
    <cellStyle name="Note 15 3 3 5" xfId="3316" xr:uid="{00000000-0005-0000-0000-0000D8080000}"/>
    <cellStyle name="Note 15 3 3 5 2" xfId="10473" xr:uid="{00000000-0005-0000-0000-00008F040000}"/>
    <cellStyle name="Note 15 3 3 6" xfId="6188" xr:uid="{00000000-0005-0000-0000-0000D9010000}"/>
    <cellStyle name="Note 15 3 3 6 2" xfId="13357" xr:uid="{00000000-0005-0000-0000-0000D9010000}"/>
    <cellStyle name="Note 15 3 3 7" xfId="7634" xr:uid="{00000000-0005-0000-0000-00008F040000}"/>
    <cellStyle name="Note 15 3 4" xfId="701" xr:uid="{00000000-0005-0000-0000-0000DF080000}"/>
    <cellStyle name="Note 15 3 4 2" xfId="2128" xr:uid="{00000000-0005-0000-0000-0000E0080000}"/>
    <cellStyle name="Note 15 3 4 2 2" xfId="4968" xr:uid="{00000000-0005-0000-0000-0000DF080000}"/>
    <cellStyle name="Note 15 3 4 2 2 2" xfId="12125" xr:uid="{00000000-0005-0000-0000-000092040000}"/>
    <cellStyle name="Note 15 3 4 2 3" xfId="9286" xr:uid="{00000000-0005-0000-0000-000092040000}"/>
    <cellStyle name="Note 15 3 4 3" xfId="3549" xr:uid="{00000000-0005-0000-0000-0000DE080000}"/>
    <cellStyle name="Note 15 3 4 3 2" xfId="10706" xr:uid="{00000000-0005-0000-0000-000092040000}"/>
    <cellStyle name="Note 15 3 4 4" xfId="6471" xr:uid="{00000000-0005-0000-0000-0000A6040000}"/>
    <cellStyle name="Note 15 3 4 4 2" xfId="13600" xr:uid="{00000000-0005-0000-0000-0000A6040000}"/>
    <cellStyle name="Note 15 3 4 5" xfId="7867" xr:uid="{00000000-0005-0000-0000-000092040000}"/>
    <cellStyle name="Note 15 3 5" xfId="1165" xr:uid="{00000000-0005-0000-0000-0000E1080000}"/>
    <cellStyle name="Note 15 3 5 2" xfId="2592" xr:uid="{00000000-0005-0000-0000-0000E2080000}"/>
    <cellStyle name="Note 15 3 5 2 2" xfId="5432" xr:uid="{00000000-0005-0000-0000-0000E1080000}"/>
    <cellStyle name="Note 15 3 5 2 2 2" xfId="12589" xr:uid="{00000000-0005-0000-0000-000093040000}"/>
    <cellStyle name="Note 15 3 5 2 3" xfId="9750" xr:uid="{00000000-0005-0000-0000-000093040000}"/>
    <cellStyle name="Note 15 3 5 3" xfId="4013" xr:uid="{00000000-0005-0000-0000-0000E0080000}"/>
    <cellStyle name="Note 15 3 5 3 2" xfId="11170" xr:uid="{00000000-0005-0000-0000-000093040000}"/>
    <cellStyle name="Note 15 3 5 4" xfId="6934" xr:uid="{00000000-0005-0000-0000-0000A7040000}"/>
    <cellStyle name="Note 15 3 5 4 2" xfId="14063" xr:uid="{00000000-0005-0000-0000-0000A7040000}"/>
    <cellStyle name="Note 15 3 5 5" xfId="8331" xr:uid="{00000000-0005-0000-0000-000093040000}"/>
    <cellStyle name="Note 15 3 6" xfId="1662" xr:uid="{00000000-0005-0000-0000-0000E3080000}"/>
    <cellStyle name="Note 15 3 6 2" xfId="4502" xr:uid="{00000000-0005-0000-0000-0000E2080000}"/>
    <cellStyle name="Note 15 3 6 2 2" xfId="11659" xr:uid="{00000000-0005-0000-0000-000088040000}"/>
    <cellStyle name="Note 15 3 6 3" xfId="8820" xr:uid="{00000000-0005-0000-0000-000088040000}"/>
    <cellStyle name="Note 15 3 7" xfId="3083" xr:uid="{00000000-0005-0000-0000-0000CB080000}"/>
    <cellStyle name="Note 15 3 7 2" xfId="10240" xr:uid="{00000000-0005-0000-0000-000088040000}"/>
    <cellStyle name="Note 15 3 8" xfId="5955" xr:uid="{00000000-0005-0000-0000-0000D6010000}"/>
    <cellStyle name="Note 15 3 8 2" xfId="13124" xr:uid="{00000000-0005-0000-0000-0000D6010000}"/>
    <cellStyle name="Note 15 3 9" xfId="7400" xr:uid="{00000000-0005-0000-0000-000088040000}"/>
    <cellStyle name="Note 15 4" xfId="309" xr:uid="{00000000-0005-0000-0000-0000E4080000}"/>
    <cellStyle name="Note 15 4 2" xfId="577" xr:uid="{00000000-0005-0000-0000-0000E5080000}"/>
    <cellStyle name="Note 15 4 2 2" xfId="1043" xr:uid="{00000000-0005-0000-0000-0000E6080000}"/>
    <cellStyle name="Note 15 4 2 2 2" xfId="2470" xr:uid="{00000000-0005-0000-0000-0000E7080000}"/>
    <cellStyle name="Note 15 4 2 2 2 2" xfId="5310" xr:uid="{00000000-0005-0000-0000-0000E6080000}"/>
    <cellStyle name="Note 15 4 2 2 2 2 2" xfId="12467" xr:uid="{00000000-0005-0000-0000-000096040000}"/>
    <cellStyle name="Note 15 4 2 2 2 3" xfId="9628" xr:uid="{00000000-0005-0000-0000-000096040000}"/>
    <cellStyle name="Note 15 4 2 2 3" xfId="3891" xr:uid="{00000000-0005-0000-0000-0000E5080000}"/>
    <cellStyle name="Note 15 4 2 2 3 2" xfId="11048" xr:uid="{00000000-0005-0000-0000-000096040000}"/>
    <cellStyle name="Note 15 4 2 2 4" xfId="6812" xr:uid="{00000000-0005-0000-0000-0000AA040000}"/>
    <cellStyle name="Note 15 4 2 2 4 2" xfId="13941" xr:uid="{00000000-0005-0000-0000-0000AA040000}"/>
    <cellStyle name="Note 15 4 2 2 5" xfId="8209" xr:uid="{00000000-0005-0000-0000-000096040000}"/>
    <cellStyle name="Note 15 4 2 3" xfId="1507" xr:uid="{00000000-0005-0000-0000-0000E8080000}"/>
    <cellStyle name="Note 15 4 2 3 2" xfId="2934" xr:uid="{00000000-0005-0000-0000-0000E9080000}"/>
    <cellStyle name="Note 15 4 2 3 2 2" xfId="5774" xr:uid="{00000000-0005-0000-0000-0000E8080000}"/>
    <cellStyle name="Note 15 4 2 3 2 2 2" xfId="12931" xr:uid="{00000000-0005-0000-0000-000097040000}"/>
    <cellStyle name="Note 15 4 2 3 2 3" xfId="10092" xr:uid="{00000000-0005-0000-0000-000097040000}"/>
    <cellStyle name="Note 15 4 2 3 3" xfId="4355" xr:uid="{00000000-0005-0000-0000-0000E7080000}"/>
    <cellStyle name="Note 15 4 2 3 3 2" xfId="11512" xr:uid="{00000000-0005-0000-0000-000097040000}"/>
    <cellStyle name="Note 15 4 2 3 4" xfId="7276" xr:uid="{00000000-0005-0000-0000-0000AB040000}"/>
    <cellStyle name="Note 15 4 2 3 4 2" xfId="14405" xr:uid="{00000000-0005-0000-0000-0000AB040000}"/>
    <cellStyle name="Note 15 4 2 3 5" xfId="8673" xr:uid="{00000000-0005-0000-0000-000097040000}"/>
    <cellStyle name="Note 15 4 2 4" xfId="2004" xr:uid="{00000000-0005-0000-0000-0000EA080000}"/>
    <cellStyle name="Note 15 4 2 4 2" xfId="4844" xr:uid="{00000000-0005-0000-0000-0000E9080000}"/>
    <cellStyle name="Note 15 4 2 4 2 2" xfId="12001" xr:uid="{00000000-0005-0000-0000-000095040000}"/>
    <cellStyle name="Note 15 4 2 4 3" xfId="9162" xr:uid="{00000000-0005-0000-0000-000095040000}"/>
    <cellStyle name="Note 15 4 2 5" xfId="3425" xr:uid="{00000000-0005-0000-0000-0000E4080000}"/>
    <cellStyle name="Note 15 4 2 5 2" xfId="10582" xr:uid="{00000000-0005-0000-0000-000095040000}"/>
    <cellStyle name="Note 15 4 2 6" xfId="6297" xr:uid="{00000000-0005-0000-0000-0000DB010000}"/>
    <cellStyle name="Note 15 4 2 6 2" xfId="13466" xr:uid="{00000000-0005-0000-0000-0000DB010000}"/>
    <cellStyle name="Note 15 4 2 7" xfId="7743" xr:uid="{00000000-0005-0000-0000-000095040000}"/>
    <cellStyle name="Note 15 4 3" xfId="810" xr:uid="{00000000-0005-0000-0000-0000EB080000}"/>
    <cellStyle name="Note 15 4 3 2" xfId="2237" xr:uid="{00000000-0005-0000-0000-0000EC080000}"/>
    <cellStyle name="Note 15 4 3 2 2" xfId="5077" xr:uid="{00000000-0005-0000-0000-0000EB080000}"/>
    <cellStyle name="Note 15 4 3 2 2 2" xfId="12234" xr:uid="{00000000-0005-0000-0000-000098040000}"/>
    <cellStyle name="Note 15 4 3 2 3" xfId="9395" xr:uid="{00000000-0005-0000-0000-000098040000}"/>
    <cellStyle name="Note 15 4 3 3" xfId="3658" xr:uid="{00000000-0005-0000-0000-0000EA080000}"/>
    <cellStyle name="Note 15 4 3 3 2" xfId="10815" xr:uid="{00000000-0005-0000-0000-000098040000}"/>
    <cellStyle name="Note 15 4 3 4" xfId="6580" xr:uid="{00000000-0005-0000-0000-0000AC040000}"/>
    <cellStyle name="Note 15 4 3 4 2" xfId="13709" xr:uid="{00000000-0005-0000-0000-0000AC040000}"/>
    <cellStyle name="Note 15 4 3 5" xfId="7976" xr:uid="{00000000-0005-0000-0000-000098040000}"/>
    <cellStyle name="Note 15 4 4" xfId="1274" xr:uid="{00000000-0005-0000-0000-0000ED080000}"/>
    <cellStyle name="Note 15 4 4 2" xfId="2701" xr:uid="{00000000-0005-0000-0000-0000EE080000}"/>
    <cellStyle name="Note 15 4 4 2 2" xfId="5541" xr:uid="{00000000-0005-0000-0000-0000ED080000}"/>
    <cellStyle name="Note 15 4 4 2 2 2" xfId="12698" xr:uid="{00000000-0005-0000-0000-000099040000}"/>
    <cellStyle name="Note 15 4 4 2 3" xfId="9859" xr:uid="{00000000-0005-0000-0000-000099040000}"/>
    <cellStyle name="Note 15 4 4 3" xfId="4122" xr:uid="{00000000-0005-0000-0000-0000EC080000}"/>
    <cellStyle name="Note 15 4 4 3 2" xfId="11279" xr:uid="{00000000-0005-0000-0000-000099040000}"/>
    <cellStyle name="Note 15 4 4 4" xfId="7043" xr:uid="{00000000-0005-0000-0000-0000AD040000}"/>
    <cellStyle name="Note 15 4 4 4 2" xfId="14172" xr:uid="{00000000-0005-0000-0000-0000AD040000}"/>
    <cellStyle name="Note 15 4 4 5" xfId="8440" xr:uid="{00000000-0005-0000-0000-000099040000}"/>
    <cellStyle name="Note 15 4 5" xfId="1771" xr:uid="{00000000-0005-0000-0000-0000EF080000}"/>
    <cellStyle name="Note 15 4 5 2" xfId="4611" xr:uid="{00000000-0005-0000-0000-0000EE080000}"/>
    <cellStyle name="Note 15 4 5 2 2" xfId="11768" xr:uid="{00000000-0005-0000-0000-000094040000}"/>
    <cellStyle name="Note 15 4 5 3" xfId="8929" xr:uid="{00000000-0005-0000-0000-000094040000}"/>
    <cellStyle name="Note 15 4 6" xfId="3192" xr:uid="{00000000-0005-0000-0000-0000E3080000}"/>
    <cellStyle name="Note 15 4 6 2" xfId="10349" xr:uid="{00000000-0005-0000-0000-000094040000}"/>
    <cellStyle name="Note 15 4 7" xfId="6064" xr:uid="{00000000-0005-0000-0000-0000DA010000}"/>
    <cellStyle name="Note 15 4 7 2" xfId="13233" xr:uid="{00000000-0005-0000-0000-0000DA010000}"/>
    <cellStyle name="Note 15 4 8" xfId="7510" xr:uid="{00000000-0005-0000-0000-000094040000}"/>
    <cellStyle name="Note 15 5" xfId="390" xr:uid="{00000000-0005-0000-0000-0000F0080000}"/>
    <cellStyle name="Note 15 5 2" xfId="861" xr:uid="{00000000-0005-0000-0000-0000F1080000}"/>
    <cellStyle name="Note 15 5 2 2" xfId="2288" xr:uid="{00000000-0005-0000-0000-0000F2080000}"/>
    <cellStyle name="Note 15 5 2 2 2" xfId="5128" xr:uid="{00000000-0005-0000-0000-0000F1080000}"/>
    <cellStyle name="Note 15 5 2 2 2 2" xfId="12285" xr:uid="{00000000-0005-0000-0000-00009B040000}"/>
    <cellStyle name="Note 15 5 2 2 3" xfId="9446" xr:uid="{00000000-0005-0000-0000-00009B040000}"/>
    <cellStyle name="Note 15 5 2 3" xfId="3709" xr:uid="{00000000-0005-0000-0000-0000F0080000}"/>
    <cellStyle name="Note 15 5 2 3 2" xfId="10866" xr:uid="{00000000-0005-0000-0000-00009B040000}"/>
    <cellStyle name="Note 15 5 2 4" xfId="6631" xr:uid="{00000000-0005-0000-0000-0000AF040000}"/>
    <cellStyle name="Note 15 5 2 4 2" xfId="13760" xr:uid="{00000000-0005-0000-0000-0000AF040000}"/>
    <cellStyle name="Note 15 5 2 5" xfId="8027" xr:uid="{00000000-0005-0000-0000-00009B040000}"/>
    <cellStyle name="Note 15 5 3" xfId="1325" xr:uid="{00000000-0005-0000-0000-0000F3080000}"/>
    <cellStyle name="Note 15 5 3 2" xfId="2752" xr:uid="{00000000-0005-0000-0000-0000F4080000}"/>
    <cellStyle name="Note 15 5 3 2 2" xfId="5592" xr:uid="{00000000-0005-0000-0000-0000F3080000}"/>
    <cellStyle name="Note 15 5 3 2 2 2" xfId="12749" xr:uid="{00000000-0005-0000-0000-00009C040000}"/>
    <cellStyle name="Note 15 5 3 2 3" xfId="9910" xr:uid="{00000000-0005-0000-0000-00009C040000}"/>
    <cellStyle name="Note 15 5 3 3" xfId="4173" xr:uid="{00000000-0005-0000-0000-0000F2080000}"/>
    <cellStyle name="Note 15 5 3 3 2" xfId="11330" xr:uid="{00000000-0005-0000-0000-00009C040000}"/>
    <cellStyle name="Note 15 5 3 4" xfId="7094" xr:uid="{00000000-0005-0000-0000-0000B0040000}"/>
    <cellStyle name="Note 15 5 3 4 2" xfId="14223" xr:uid="{00000000-0005-0000-0000-0000B0040000}"/>
    <cellStyle name="Note 15 5 3 5" xfId="8491" xr:uid="{00000000-0005-0000-0000-00009C040000}"/>
    <cellStyle name="Note 15 5 4" xfId="1822" xr:uid="{00000000-0005-0000-0000-0000F5080000}"/>
    <cellStyle name="Note 15 5 4 2" xfId="4662" xr:uid="{00000000-0005-0000-0000-0000F4080000}"/>
    <cellStyle name="Note 15 5 4 2 2" xfId="11819" xr:uid="{00000000-0005-0000-0000-00009A040000}"/>
    <cellStyle name="Note 15 5 4 3" xfId="8980" xr:uid="{00000000-0005-0000-0000-00009A040000}"/>
    <cellStyle name="Note 15 5 5" xfId="3243" xr:uid="{00000000-0005-0000-0000-0000EF080000}"/>
    <cellStyle name="Note 15 5 5 2" xfId="10400" xr:uid="{00000000-0005-0000-0000-00009A040000}"/>
    <cellStyle name="Note 15 5 6" xfId="6115" xr:uid="{00000000-0005-0000-0000-0000DC010000}"/>
    <cellStyle name="Note 15 5 6 2" xfId="13284" xr:uid="{00000000-0005-0000-0000-0000DC010000}"/>
    <cellStyle name="Note 15 5 7" xfId="7561" xr:uid="{00000000-0005-0000-0000-00009A040000}"/>
    <cellStyle name="Note 15 6" xfId="628" xr:uid="{00000000-0005-0000-0000-0000F6080000}"/>
    <cellStyle name="Note 15 6 2" xfId="2055" xr:uid="{00000000-0005-0000-0000-0000F7080000}"/>
    <cellStyle name="Note 15 6 2 2" xfId="4895" xr:uid="{00000000-0005-0000-0000-0000F6080000}"/>
    <cellStyle name="Note 15 6 2 2 2" xfId="12052" xr:uid="{00000000-0005-0000-0000-00009D040000}"/>
    <cellStyle name="Note 15 6 2 3" xfId="9213" xr:uid="{00000000-0005-0000-0000-00009D040000}"/>
    <cellStyle name="Note 15 6 3" xfId="3476" xr:uid="{00000000-0005-0000-0000-0000F5080000}"/>
    <cellStyle name="Note 15 6 3 2" xfId="10633" xr:uid="{00000000-0005-0000-0000-00009D040000}"/>
    <cellStyle name="Note 15 6 4" xfId="6398" xr:uid="{00000000-0005-0000-0000-0000B1040000}"/>
    <cellStyle name="Note 15 6 4 2" xfId="13527" xr:uid="{00000000-0005-0000-0000-0000B1040000}"/>
    <cellStyle name="Note 15 6 5" xfId="7794" xr:uid="{00000000-0005-0000-0000-00009D040000}"/>
    <cellStyle name="Note 15 7" xfId="1092" xr:uid="{00000000-0005-0000-0000-0000F8080000}"/>
    <cellStyle name="Note 15 7 2" xfId="2519" xr:uid="{00000000-0005-0000-0000-0000F9080000}"/>
    <cellStyle name="Note 15 7 2 2" xfId="5359" xr:uid="{00000000-0005-0000-0000-0000F8080000}"/>
    <cellStyle name="Note 15 7 2 2 2" xfId="12516" xr:uid="{00000000-0005-0000-0000-00009E040000}"/>
    <cellStyle name="Note 15 7 2 3" xfId="9677" xr:uid="{00000000-0005-0000-0000-00009E040000}"/>
    <cellStyle name="Note 15 7 3" xfId="3940" xr:uid="{00000000-0005-0000-0000-0000F7080000}"/>
    <cellStyle name="Note 15 7 3 2" xfId="11097" xr:uid="{00000000-0005-0000-0000-00009E040000}"/>
    <cellStyle name="Note 15 7 4" xfId="6861" xr:uid="{00000000-0005-0000-0000-0000B2040000}"/>
    <cellStyle name="Note 15 7 4 2" xfId="13990" xr:uid="{00000000-0005-0000-0000-0000B2040000}"/>
    <cellStyle name="Note 15 7 5" xfId="8258" xr:uid="{00000000-0005-0000-0000-00009E040000}"/>
    <cellStyle name="Note 15 8" xfId="1588" xr:uid="{00000000-0005-0000-0000-0000FA080000}"/>
    <cellStyle name="Note 15 8 2" xfId="4428" xr:uid="{00000000-0005-0000-0000-0000F9080000}"/>
    <cellStyle name="Note 15 8 2 2" xfId="11585" xr:uid="{00000000-0005-0000-0000-00007B040000}"/>
    <cellStyle name="Note 15 8 3" xfId="8746" xr:uid="{00000000-0005-0000-0000-00007B040000}"/>
    <cellStyle name="Note 15 9" xfId="3010" xr:uid="{00000000-0005-0000-0000-0000B2080000}"/>
    <cellStyle name="Note 15 9 2" xfId="10167" xr:uid="{00000000-0005-0000-0000-00007B040000}"/>
    <cellStyle name="Note 16" xfId="45" xr:uid="{00000000-0005-0000-0000-0000FB080000}"/>
    <cellStyle name="Note 16 10" xfId="5878" xr:uid="{00000000-0005-0000-0000-0000DD010000}"/>
    <cellStyle name="Note 16 10 2" xfId="13052" xr:uid="{00000000-0005-0000-0000-0000DD010000}"/>
    <cellStyle name="Note 16 11" xfId="7328" xr:uid="{00000000-0005-0000-0000-00009F040000}"/>
    <cellStyle name="Note 16 2" xfId="86" xr:uid="{00000000-0005-0000-0000-0000FC080000}"/>
    <cellStyle name="Note 16 2 2" xfId="313" xr:uid="{00000000-0005-0000-0000-0000FD080000}"/>
    <cellStyle name="Note 16 2 2 2" xfId="581" xr:uid="{00000000-0005-0000-0000-0000FE080000}"/>
    <cellStyle name="Note 16 2 2 2 2" xfId="1047" xr:uid="{00000000-0005-0000-0000-0000FF080000}"/>
    <cellStyle name="Note 16 2 2 2 2 2" xfId="2474" xr:uid="{00000000-0005-0000-0000-000000090000}"/>
    <cellStyle name="Note 16 2 2 2 2 2 2" xfId="5314" xr:uid="{00000000-0005-0000-0000-0000FF080000}"/>
    <cellStyle name="Note 16 2 2 2 2 2 2 2" xfId="12471" xr:uid="{00000000-0005-0000-0000-0000A3040000}"/>
    <cellStyle name="Note 16 2 2 2 2 2 3" xfId="9632" xr:uid="{00000000-0005-0000-0000-0000A3040000}"/>
    <cellStyle name="Note 16 2 2 2 2 3" xfId="3895" xr:uid="{00000000-0005-0000-0000-0000FE080000}"/>
    <cellStyle name="Note 16 2 2 2 2 3 2" xfId="11052" xr:uid="{00000000-0005-0000-0000-0000A3040000}"/>
    <cellStyle name="Note 16 2 2 2 2 4" xfId="6816" xr:uid="{00000000-0005-0000-0000-0000B7040000}"/>
    <cellStyle name="Note 16 2 2 2 2 4 2" xfId="13945" xr:uid="{00000000-0005-0000-0000-0000B7040000}"/>
    <cellStyle name="Note 16 2 2 2 2 5" xfId="8213" xr:uid="{00000000-0005-0000-0000-0000A3040000}"/>
    <cellStyle name="Note 16 2 2 2 3" xfId="1511" xr:uid="{00000000-0005-0000-0000-000001090000}"/>
    <cellStyle name="Note 16 2 2 2 3 2" xfId="2938" xr:uid="{00000000-0005-0000-0000-000002090000}"/>
    <cellStyle name="Note 16 2 2 2 3 2 2" xfId="5778" xr:uid="{00000000-0005-0000-0000-000001090000}"/>
    <cellStyle name="Note 16 2 2 2 3 2 2 2" xfId="12935" xr:uid="{00000000-0005-0000-0000-0000A4040000}"/>
    <cellStyle name="Note 16 2 2 2 3 2 3" xfId="10096" xr:uid="{00000000-0005-0000-0000-0000A4040000}"/>
    <cellStyle name="Note 16 2 2 2 3 3" xfId="4359" xr:uid="{00000000-0005-0000-0000-000000090000}"/>
    <cellStyle name="Note 16 2 2 2 3 3 2" xfId="11516" xr:uid="{00000000-0005-0000-0000-0000A4040000}"/>
    <cellStyle name="Note 16 2 2 2 3 4" xfId="7280" xr:uid="{00000000-0005-0000-0000-0000B8040000}"/>
    <cellStyle name="Note 16 2 2 2 3 4 2" xfId="14409" xr:uid="{00000000-0005-0000-0000-0000B8040000}"/>
    <cellStyle name="Note 16 2 2 2 3 5" xfId="8677" xr:uid="{00000000-0005-0000-0000-0000A4040000}"/>
    <cellStyle name="Note 16 2 2 2 4" xfId="2008" xr:uid="{00000000-0005-0000-0000-000003090000}"/>
    <cellStyle name="Note 16 2 2 2 4 2" xfId="4848" xr:uid="{00000000-0005-0000-0000-000002090000}"/>
    <cellStyle name="Note 16 2 2 2 4 2 2" xfId="12005" xr:uid="{00000000-0005-0000-0000-0000A2040000}"/>
    <cellStyle name="Note 16 2 2 2 4 3" xfId="9166" xr:uid="{00000000-0005-0000-0000-0000A2040000}"/>
    <cellStyle name="Note 16 2 2 2 5" xfId="3429" xr:uid="{00000000-0005-0000-0000-0000FD080000}"/>
    <cellStyle name="Note 16 2 2 2 5 2" xfId="10586" xr:uid="{00000000-0005-0000-0000-0000A2040000}"/>
    <cellStyle name="Note 16 2 2 2 6" xfId="6301" xr:uid="{00000000-0005-0000-0000-0000E0010000}"/>
    <cellStyle name="Note 16 2 2 2 6 2" xfId="13470" xr:uid="{00000000-0005-0000-0000-0000E0010000}"/>
    <cellStyle name="Note 16 2 2 2 7" xfId="7747" xr:uid="{00000000-0005-0000-0000-0000A2040000}"/>
    <cellStyle name="Note 16 2 2 3" xfId="814" xr:uid="{00000000-0005-0000-0000-000004090000}"/>
    <cellStyle name="Note 16 2 2 3 2" xfId="2241" xr:uid="{00000000-0005-0000-0000-000005090000}"/>
    <cellStyle name="Note 16 2 2 3 2 2" xfId="5081" xr:uid="{00000000-0005-0000-0000-000004090000}"/>
    <cellStyle name="Note 16 2 2 3 2 2 2" xfId="12238" xr:uid="{00000000-0005-0000-0000-0000A5040000}"/>
    <cellStyle name="Note 16 2 2 3 2 3" xfId="9399" xr:uid="{00000000-0005-0000-0000-0000A5040000}"/>
    <cellStyle name="Note 16 2 2 3 3" xfId="3662" xr:uid="{00000000-0005-0000-0000-000003090000}"/>
    <cellStyle name="Note 16 2 2 3 3 2" xfId="10819" xr:uid="{00000000-0005-0000-0000-0000A5040000}"/>
    <cellStyle name="Note 16 2 2 3 4" xfId="6584" xr:uid="{00000000-0005-0000-0000-0000B9040000}"/>
    <cellStyle name="Note 16 2 2 3 4 2" xfId="13713" xr:uid="{00000000-0005-0000-0000-0000B9040000}"/>
    <cellStyle name="Note 16 2 2 3 5" xfId="7980" xr:uid="{00000000-0005-0000-0000-0000A5040000}"/>
    <cellStyle name="Note 16 2 2 4" xfId="1278" xr:uid="{00000000-0005-0000-0000-000006090000}"/>
    <cellStyle name="Note 16 2 2 4 2" xfId="2705" xr:uid="{00000000-0005-0000-0000-000007090000}"/>
    <cellStyle name="Note 16 2 2 4 2 2" xfId="5545" xr:uid="{00000000-0005-0000-0000-000006090000}"/>
    <cellStyle name="Note 16 2 2 4 2 2 2" xfId="12702" xr:uid="{00000000-0005-0000-0000-0000A6040000}"/>
    <cellStyle name="Note 16 2 2 4 2 3" xfId="9863" xr:uid="{00000000-0005-0000-0000-0000A6040000}"/>
    <cellStyle name="Note 16 2 2 4 3" xfId="4126" xr:uid="{00000000-0005-0000-0000-000005090000}"/>
    <cellStyle name="Note 16 2 2 4 3 2" xfId="11283" xr:uid="{00000000-0005-0000-0000-0000A6040000}"/>
    <cellStyle name="Note 16 2 2 4 4" xfId="7047" xr:uid="{00000000-0005-0000-0000-0000BA040000}"/>
    <cellStyle name="Note 16 2 2 4 4 2" xfId="14176" xr:uid="{00000000-0005-0000-0000-0000BA040000}"/>
    <cellStyle name="Note 16 2 2 4 5" xfId="8444" xr:uid="{00000000-0005-0000-0000-0000A6040000}"/>
    <cellStyle name="Note 16 2 2 5" xfId="1775" xr:uid="{00000000-0005-0000-0000-000008090000}"/>
    <cellStyle name="Note 16 2 2 5 2" xfId="4615" xr:uid="{00000000-0005-0000-0000-000007090000}"/>
    <cellStyle name="Note 16 2 2 5 2 2" xfId="11772" xr:uid="{00000000-0005-0000-0000-0000A1040000}"/>
    <cellStyle name="Note 16 2 2 5 3" xfId="8933" xr:uid="{00000000-0005-0000-0000-0000A1040000}"/>
    <cellStyle name="Note 16 2 2 6" xfId="3196" xr:uid="{00000000-0005-0000-0000-0000FC080000}"/>
    <cellStyle name="Note 16 2 2 6 2" xfId="10353" xr:uid="{00000000-0005-0000-0000-0000A1040000}"/>
    <cellStyle name="Note 16 2 2 7" xfId="6068" xr:uid="{00000000-0005-0000-0000-0000DF010000}"/>
    <cellStyle name="Note 16 2 2 7 2" xfId="13237" xr:uid="{00000000-0005-0000-0000-0000DF010000}"/>
    <cellStyle name="Note 16 2 2 8" xfId="7514" xr:uid="{00000000-0005-0000-0000-0000A1040000}"/>
    <cellStyle name="Note 16 2 3" xfId="432" xr:uid="{00000000-0005-0000-0000-000009090000}"/>
    <cellStyle name="Note 16 2 3 2" xfId="898" xr:uid="{00000000-0005-0000-0000-00000A090000}"/>
    <cellStyle name="Note 16 2 3 2 2" xfId="2325" xr:uid="{00000000-0005-0000-0000-00000B090000}"/>
    <cellStyle name="Note 16 2 3 2 2 2" xfId="5165" xr:uid="{00000000-0005-0000-0000-00000A090000}"/>
    <cellStyle name="Note 16 2 3 2 2 2 2" xfId="12322" xr:uid="{00000000-0005-0000-0000-0000A8040000}"/>
    <cellStyle name="Note 16 2 3 2 2 3" xfId="9483" xr:uid="{00000000-0005-0000-0000-0000A8040000}"/>
    <cellStyle name="Note 16 2 3 2 3" xfId="3746" xr:uid="{00000000-0005-0000-0000-000009090000}"/>
    <cellStyle name="Note 16 2 3 2 3 2" xfId="10903" xr:uid="{00000000-0005-0000-0000-0000A8040000}"/>
    <cellStyle name="Note 16 2 3 2 4" xfId="6668" xr:uid="{00000000-0005-0000-0000-0000BC040000}"/>
    <cellStyle name="Note 16 2 3 2 4 2" xfId="13797" xr:uid="{00000000-0005-0000-0000-0000BC040000}"/>
    <cellStyle name="Note 16 2 3 2 5" xfId="8064" xr:uid="{00000000-0005-0000-0000-0000A8040000}"/>
    <cellStyle name="Note 16 2 3 3" xfId="1362" xr:uid="{00000000-0005-0000-0000-00000C090000}"/>
    <cellStyle name="Note 16 2 3 3 2" xfId="2789" xr:uid="{00000000-0005-0000-0000-00000D090000}"/>
    <cellStyle name="Note 16 2 3 3 2 2" xfId="5629" xr:uid="{00000000-0005-0000-0000-00000C090000}"/>
    <cellStyle name="Note 16 2 3 3 2 2 2" xfId="12786" xr:uid="{00000000-0005-0000-0000-0000A9040000}"/>
    <cellStyle name="Note 16 2 3 3 2 3" xfId="9947" xr:uid="{00000000-0005-0000-0000-0000A9040000}"/>
    <cellStyle name="Note 16 2 3 3 3" xfId="4210" xr:uid="{00000000-0005-0000-0000-00000B090000}"/>
    <cellStyle name="Note 16 2 3 3 3 2" xfId="11367" xr:uid="{00000000-0005-0000-0000-0000A9040000}"/>
    <cellStyle name="Note 16 2 3 3 4" xfId="7131" xr:uid="{00000000-0005-0000-0000-0000BD040000}"/>
    <cellStyle name="Note 16 2 3 3 4 2" xfId="14260" xr:uid="{00000000-0005-0000-0000-0000BD040000}"/>
    <cellStyle name="Note 16 2 3 3 5" xfId="8528" xr:uid="{00000000-0005-0000-0000-0000A9040000}"/>
    <cellStyle name="Note 16 2 3 4" xfId="1859" xr:uid="{00000000-0005-0000-0000-00000E090000}"/>
    <cellStyle name="Note 16 2 3 4 2" xfId="4699" xr:uid="{00000000-0005-0000-0000-00000D090000}"/>
    <cellStyle name="Note 16 2 3 4 2 2" xfId="11856" xr:uid="{00000000-0005-0000-0000-0000A7040000}"/>
    <cellStyle name="Note 16 2 3 4 3" xfId="9017" xr:uid="{00000000-0005-0000-0000-0000A7040000}"/>
    <cellStyle name="Note 16 2 3 5" xfId="3280" xr:uid="{00000000-0005-0000-0000-000008090000}"/>
    <cellStyle name="Note 16 2 3 5 2" xfId="10437" xr:uid="{00000000-0005-0000-0000-0000A7040000}"/>
    <cellStyle name="Note 16 2 3 6" xfId="6152" xr:uid="{00000000-0005-0000-0000-0000E1010000}"/>
    <cellStyle name="Note 16 2 3 6 2" xfId="13321" xr:uid="{00000000-0005-0000-0000-0000E1010000}"/>
    <cellStyle name="Note 16 2 3 7" xfId="7598" xr:uid="{00000000-0005-0000-0000-0000A7040000}"/>
    <cellStyle name="Note 16 2 4" xfId="665" xr:uid="{00000000-0005-0000-0000-00000F090000}"/>
    <cellStyle name="Note 16 2 4 2" xfId="2092" xr:uid="{00000000-0005-0000-0000-000010090000}"/>
    <cellStyle name="Note 16 2 4 2 2" xfId="4932" xr:uid="{00000000-0005-0000-0000-00000F090000}"/>
    <cellStyle name="Note 16 2 4 2 2 2" xfId="12089" xr:uid="{00000000-0005-0000-0000-0000AA040000}"/>
    <cellStyle name="Note 16 2 4 2 3" xfId="9250" xr:uid="{00000000-0005-0000-0000-0000AA040000}"/>
    <cellStyle name="Note 16 2 4 3" xfId="3513" xr:uid="{00000000-0005-0000-0000-00000E090000}"/>
    <cellStyle name="Note 16 2 4 3 2" xfId="10670" xr:uid="{00000000-0005-0000-0000-0000AA040000}"/>
    <cellStyle name="Note 16 2 4 4" xfId="6435" xr:uid="{00000000-0005-0000-0000-0000BE040000}"/>
    <cellStyle name="Note 16 2 4 4 2" xfId="13564" xr:uid="{00000000-0005-0000-0000-0000BE040000}"/>
    <cellStyle name="Note 16 2 4 5" xfId="7831" xr:uid="{00000000-0005-0000-0000-0000AA040000}"/>
    <cellStyle name="Note 16 2 5" xfId="1129" xr:uid="{00000000-0005-0000-0000-000011090000}"/>
    <cellStyle name="Note 16 2 5 2" xfId="2556" xr:uid="{00000000-0005-0000-0000-000012090000}"/>
    <cellStyle name="Note 16 2 5 2 2" xfId="5396" xr:uid="{00000000-0005-0000-0000-000011090000}"/>
    <cellStyle name="Note 16 2 5 2 2 2" xfId="12553" xr:uid="{00000000-0005-0000-0000-0000AB040000}"/>
    <cellStyle name="Note 16 2 5 2 3" xfId="9714" xr:uid="{00000000-0005-0000-0000-0000AB040000}"/>
    <cellStyle name="Note 16 2 5 3" xfId="3977" xr:uid="{00000000-0005-0000-0000-000010090000}"/>
    <cellStyle name="Note 16 2 5 3 2" xfId="11134" xr:uid="{00000000-0005-0000-0000-0000AB040000}"/>
    <cellStyle name="Note 16 2 5 4" xfId="6898" xr:uid="{00000000-0005-0000-0000-0000BF040000}"/>
    <cellStyle name="Note 16 2 5 4 2" xfId="14027" xr:uid="{00000000-0005-0000-0000-0000BF040000}"/>
    <cellStyle name="Note 16 2 5 5" xfId="8295" xr:uid="{00000000-0005-0000-0000-0000AB040000}"/>
    <cellStyle name="Note 16 2 6" xfId="1625" xr:uid="{00000000-0005-0000-0000-000013090000}"/>
    <cellStyle name="Note 16 2 6 2" xfId="4465" xr:uid="{00000000-0005-0000-0000-000012090000}"/>
    <cellStyle name="Note 16 2 6 2 2" xfId="11622" xr:uid="{00000000-0005-0000-0000-0000A0040000}"/>
    <cellStyle name="Note 16 2 6 3" xfId="8783" xr:uid="{00000000-0005-0000-0000-0000A0040000}"/>
    <cellStyle name="Note 16 2 7" xfId="3047" xr:uid="{00000000-0005-0000-0000-0000FB080000}"/>
    <cellStyle name="Note 16 2 7 2" xfId="10204" xr:uid="{00000000-0005-0000-0000-0000A0040000}"/>
    <cellStyle name="Note 16 2 8" xfId="5919" xr:uid="{00000000-0005-0000-0000-0000DE010000}"/>
    <cellStyle name="Note 16 2 8 2" xfId="13088" xr:uid="{00000000-0005-0000-0000-0000DE010000}"/>
    <cellStyle name="Note 16 2 9" xfId="7364" xr:uid="{00000000-0005-0000-0000-0000A0040000}"/>
    <cellStyle name="Note 16 3" xfId="133" xr:uid="{00000000-0005-0000-0000-000014090000}"/>
    <cellStyle name="Note 16 3 2" xfId="314" xr:uid="{00000000-0005-0000-0000-000015090000}"/>
    <cellStyle name="Note 16 3 2 2" xfId="582" xr:uid="{00000000-0005-0000-0000-000016090000}"/>
    <cellStyle name="Note 16 3 2 2 2" xfId="1048" xr:uid="{00000000-0005-0000-0000-000017090000}"/>
    <cellStyle name="Note 16 3 2 2 2 2" xfId="2475" xr:uid="{00000000-0005-0000-0000-000018090000}"/>
    <cellStyle name="Note 16 3 2 2 2 2 2" xfId="5315" xr:uid="{00000000-0005-0000-0000-000017090000}"/>
    <cellStyle name="Note 16 3 2 2 2 2 2 2" xfId="12472" xr:uid="{00000000-0005-0000-0000-0000AF040000}"/>
    <cellStyle name="Note 16 3 2 2 2 2 3" xfId="9633" xr:uid="{00000000-0005-0000-0000-0000AF040000}"/>
    <cellStyle name="Note 16 3 2 2 2 3" xfId="3896" xr:uid="{00000000-0005-0000-0000-000016090000}"/>
    <cellStyle name="Note 16 3 2 2 2 3 2" xfId="11053" xr:uid="{00000000-0005-0000-0000-0000AF040000}"/>
    <cellStyle name="Note 16 3 2 2 2 4" xfId="6817" xr:uid="{00000000-0005-0000-0000-0000C3040000}"/>
    <cellStyle name="Note 16 3 2 2 2 4 2" xfId="13946" xr:uid="{00000000-0005-0000-0000-0000C3040000}"/>
    <cellStyle name="Note 16 3 2 2 2 5" xfId="8214" xr:uid="{00000000-0005-0000-0000-0000AF040000}"/>
    <cellStyle name="Note 16 3 2 2 3" xfId="1512" xr:uid="{00000000-0005-0000-0000-000019090000}"/>
    <cellStyle name="Note 16 3 2 2 3 2" xfId="2939" xr:uid="{00000000-0005-0000-0000-00001A090000}"/>
    <cellStyle name="Note 16 3 2 2 3 2 2" xfId="5779" xr:uid="{00000000-0005-0000-0000-000019090000}"/>
    <cellStyle name="Note 16 3 2 2 3 2 2 2" xfId="12936" xr:uid="{00000000-0005-0000-0000-0000B0040000}"/>
    <cellStyle name="Note 16 3 2 2 3 2 3" xfId="10097" xr:uid="{00000000-0005-0000-0000-0000B0040000}"/>
    <cellStyle name="Note 16 3 2 2 3 3" xfId="4360" xr:uid="{00000000-0005-0000-0000-000018090000}"/>
    <cellStyle name="Note 16 3 2 2 3 3 2" xfId="11517" xr:uid="{00000000-0005-0000-0000-0000B0040000}"/>
    <cellStyle name="Note 16 3 2 2 3 4" xfId="7281" xr:uid="{00000000-0005-0000-0000-0000C4040000}"/>
    <cellStyle name="Note 16 3 2 2 3 4 2" xfId="14410" xr:uid="{00000000-0005-0000-0000-0000C4040000}"/>
    <cellStyle name="Note 16 3 2 2 3 5" xfId="8678" xr:uid="{00000000-0005-0000-0000-0000B0040000}"/>
    <cellStyle name="Note 16 3 2 2 4" xfId="2009" xr:uid="{00000000-0005-0000-0000-00001B090000}"/>
    <cellStyle name="Note 16 3 2 2 4 2" xfId="4849" xr:uid="{00000000-0005-0000-0000-00001A090000}"/>
    <cellStyle name="Note 16 3 2 2 4 2 2" xfId="12006" xr:uid="{00000000-0005-0000-0000-0000AE040000}"/>
    <cellStyle name="Note 16 3 2 2 4 3" xfId="9167" xr:uid="{00000000-0005-0000-0000-0000AE040000}"/>
    <cellStyle name="Note 16 3 2 2 5" xfId="3430" xr:uid="{00000000-0005-0000-0000-000015090000}"/>
    <cellStyle name="Note 16 3 2 2 5 2" xfId="10587" xr:uid="{00000000-0005-0000-0000-0000AE040000}"/>
    <cellStyle name="Note 16 3 2 2 6" xfId="6302" xr:uid="{00000000-0005-0000-0000-0000E4010000}"/>
    <cellStyle name="Note 16 3 2 2 6 2" xfId="13471" xr:uid="{00000000-0005-0000-0000-0000E4010000}"/>
    <cellStyle name="Note 16 3 2 2 7" xfId="7748" xr:uid="{00000000-0005-0000-0000-0000AE040000}"/>
    <cellStyle name="Note 16 3 2 3" xfId="815" xr:uid="{00000000-0005-0000-0000-00001C090000}"/>
    <cellStyle name="Note 16 3 2 3 2" xfId="2242" xr:uid="{00000000-0005-0000-0000-00001D090000}"/>
    <cellStyle name="Note 16 3 2 3 2 2" xfId="5082" xr:uid="{00000000-0005-0000-0000-00001C090000}"/>
    <cellStyle name="Note 16 3 2 3 2 2 2" xfId="12239" xr:uid="{00000000-0005-0000-0000-0000B1040000}"/>
    <cellStyle name="Note 16 3 2 3 2 3" xfId="9400" xr:uid="{00000000-0005-0000-0000-0000B1040000}"/>
    <cellStyle name="Note 16 3 2 3 3" xfId="3663" xr:uid="{00000000-0005-0000-0000-00001B090000}"/>
    <cellStyle name="Note 16 3 2 3 3 2" xfId="10820" xr:uid="{00000000-0005-0000-0000-0000B1040000}"/>
    <cellStyle name="Note 16 3 2 3 4" xfId="6585" xr:uid="{00000000-0005-0000-0000-0000C5040000}"/>
    <cellStyle name="Note 16 3 2 3 4 2" xfId="13714" xr:uid="{00000000-0005-0000-0000-0000C5040000}"/>
    <cellStyle name="Note 16 3 2 3 5" xfId="7981" xr:uid="{00000000-0005-0000-0000-0000B1040000}"/>
    <cellStyle name="Note 16 3 2 4" xfId="1279" xr:uid="{00000000-0005-0000-0000-00001E090000}"/>
    <cellStyle name="Note 16 3 2 4 2" xfId="2706" xr:uid="{00000000-0005-0000-0000-00001F090000}"/>
    <cellStyle name="Note 16 3 2 4 2 2" xfId="5546" xr:uid="{00000000-0005-0000-0000-00001E090000}"/>
    <cellStyle name="Note 16 3 2 4 2 2 2" xfId="12703" xr:uid="{00000000-0005-0000-0000-0000B2040000}"/>
    <cellStyle name="Note 16 3 2 4 2 3" xfId="9864" xr:uid="{00000000-0005-0000-0000-0000B2040000}"/>
    <cellStyle name="Note 16 3 2 4 3" xfId="4127" xr:uid="{00000000-0005-0000-0000-00001D090000}"/>
    <cellStyle name="Note 16 3 2 4 3 2" xfId="11284" xr:uid="{00000000-0005-0000-0000-0000B2040000}"/>
    <cellStyle name="Note 16 3 2 4 4" xfId="7048" xr:uid="{00000000-0005-0000-0000-0000C6040000}"/>
    <cellStyle name="Note 16 3 2 4 4 2" xfId="14177" xr:uid="{00000000-0005-0000-0000-0000C6040000}"/>
    <cellStyle name="Note 16 3 2 4 5" xfId="8445" xr:uid="{00000000-0005-0000-0000-0000B2040000}"/>
    <cellStyle name="Note 16 3 2 5" xfId="1776" xr:uid="{00000000-0005-0000-0000-000020090000}"/>
    <cellStyle name="Note 16 3 2 5 2" xfId="4616" xr:uid="{00000000-0005-0000-0000-00001F090000}"/>
    <cellStyle name="Note 16 3 2 5 2 2" xfId="11773" xr:uid="{00000000-0005-0000-0000-0000AD040000}"/>
    <cellStyle name="Note 16 3 2 5 3" xfId="8934" xr:uid="{00000000-0005-0000-0000-0000AD040000}"/>
    <cellStyle name="Note 16 3 2 6" xfId="3197" xr:uid="{00000000-0005-0000-0000-000014090000}"/>
    <cellStyle name="Note 16 3 2 6 2" xfId="10354" xr:uid="{00000000-0005-0000-0000-0000AD040000}"/>
    <cellStyle name="Note 16 3 2 7" xfId="6069" xr:uid="{00000000-0005-0000-0000-0000E3010000}"/>
    <cellStyle name="Note 16 3 2 7 2" xfId="13238" xr:uid="{00000000-0005-0000-0000-0000E3010000}"/>
    <cellStyle name="Note 16 3 2 8" xfId="7515" xr:uid="{00000000-0005-0000-0000-0000AD040000}"/>
    <cellStyle name="Note 16 3 3" xfId="469" xr:uid="{00000000-0005-0000-0000-000021090000}"/>
    <cellStyle name="Note 16 3 3 2" xfId="935" xr:uid="{00000000-0005-0000-0000-000022090000}"/>
    <cellStyle name="Note 16 3 3 2 2" xfId="2362" xr:uid="{00000000-0005-0000-0000-000023090000}"/>
    <cellStyle name="Note 16 3 3 2 2 2" xfId="5202" xr:uid="{00000000-0005-0000-0000-000022090000}"/>
    <cellStyle name="Note 16 3 3 2 2 2 2" xfId="12359" xr:uid="{00000000-0005-0000-0000-0000B4040000}"/>
    <cellStyle name="Note 16 3 3 2 2 3" xfId="9520" xr:uid="{00000000-0005-0000-0000-0000B4040000}"/>
    <cellStyle name="Note 16 3 3 2 3" xfId="3783" xr:uid="{00000000-0005-0000-0000-000021090000}"/>
    <cellStyle name="Note 16 3 3 2 3 2" xfId="10940" xr:uid="{00000000-0005-0000-0000-0000B4040000}"/>
    <cellStyle name="Note 16 3 3 2 4" xfId="6705" xr:uid="{00000000-0005-0000-0000-0000C8040000}"/>
    <cellStyle name="Note 16 3 3 2 4 2" xfId="13834" xr:uid="{00000000-0005-0000-0000-0000C8040000}"/>
    <cellStyle name="Note 16 3 3 2 5" xfId="8101" xr:uid="{00000000-0005-0000-0000-0000B4040000}"/>
    <cellStyle name="Note 16 3 3 3" xfId="1399" xr:uid="{00000000-0005-0000-0000-000024090000}"/>
    <cellStyle name="Note 16 3 3 3 2" xfId="2826" xr:uid="{00000000-0005-0000-0000-000025090000}"/>
    <cellStyle name="Note 16 3 3 3 2 2" xfId="5666" xr:uid="{00000000-0005-0000-0000-000024090000}"/>
    <cellStyle name="Note 16 3 3 3 2 2 2" xfId="12823" xr:uid="{00000000-0005-0000-0000-0000B5040000}"/>
    <cellStyle name="Note 16 3 3 3 2 3" xfId="9984" xr:uid="{00000000-0005-0000-0000-0000B5040000}"/>
    <cellStyle name="Note 16 3 3 3 3" xfId="4247" xr:uid="{00000000-0005-0000-0000-000023090000}"/>
    <cellStyle name="Note 16 3 3 3 3 2" xfId="11404" xr:uid="{00000000-0005-0000-0000-0000B5040000}"/>
    <cellStyle name="Note 16 3 3 3 4" xfId="7168" xr:uid="{00000000-0005-0000-0000-0000C9040000}"/>
    <cellStyle name="Note 16 3 3 3 4 2" xfId="14297" xr:uid="{00000000-0005-0000-0000-0000C9040000}"/>
    <cellStyle name="Note 16 3 3 3 5" xfId="8565" xr:uid="{00000000-0005-0000-0000-0000B5040000}"/>
    <cellStyle name="Note 16 3 3 4" xfId="1896" xr:uid="{00000000-0005-0000-0000-000026090000}"/>
    <cellStyle name="Note 16 3 3 4 2" xfId="4736" xr:uid="{00000000-0005-0000-0000-000025090000}"/>
    <cellStyle name="Note 16 3 3 4 2 2" xfId="11893" xr:uid="{00000000-0005-0000-0000-0000B3040000}"/>
    <cellStyle name="Note 16 3 3 4 3" xfId="9054" xr:uid="{00000000-0005-0000-0000-0000B3040000}"/>
    <cellStyle name="Note 16 3 3 5" xfId="3317" xr:uid="{00000000-0005-0000-0000-000020090000}"/>
    <cellStyle name="Note 16 3 3 5 2" xfId="10474" xr:uid="{00000000-0005-0000-0000-0000B3040000}"/>
    <cellStyle name="Note 16 3 3 6" xfId="6189" xr:uid="{00000000-0005-0000-0000-0000E5010000}"/>
    <cellStyle name="Note 16 3 3 6 2" xfId="13358" xr:uid="{00000000-0005-0000-0000-0000E5010000}"/>
    <cellStyle name="Note 16 3 3 7" xfId="7635" xr:uid="{00000000-0005-0000-0000-0000B3040000}"/>
    <cellStyle name="Note 16 3 4" xfId="702" xr:uid="{00000000-0005-0000-0000-000027090000}"/>
    <cellStyle name="Note 16 3 4 2" xfId="2129" xr:uid="{00000000-0005-0000-0000-000028090000}"/>
    <cellStyle name="Note 16 3 4 2 2" xfId="4969" xr:uid="{00000000-0005-0000-0000-000027090000}"/>
    <cellStyle name="Note 16 3 4 2 2 2" xfId="12126" xr:uid="{00000000-0005-0000-0000-0000B6040000}"/>
    <cellStyle name="Note 16 3 4 2 3" xfId="9287" xr:uid="{00000000-0005-0000-0000-0000B6040000}"/>
    <cellStyle name="Note 16 3 4 3" xfId="3550" xr:uid="{00000000-0005-0000-0000-000026090000}"/>
    <cellStyle name="Note 16 3 4 3 2" xfId="10707" xr:uid="{00000000-0005-0000-0000-0000B6040000}"/>
    <cellStyle name="Note 16 3 4 4" xfId="6472" xr:uid="{00000000-0005-0000-0000-0000CA040000}"/>
    <cellStyle name="Note 16 3 4 4 2" xfId="13601" xr:uid="{00000000-0005-0000-0000-0000CA040000}"/>
    <cellStyle name="Note 16 3 4 5" xfId="7868" xr:uid="{00000000-0005-0000-0000-0000B6040000}"/>
    <cellStyle name="Note 16 3 5" xfId="1166" xr:uid="{00000000-0005-0000-0000-000029090000}"/>
    <cellStyle name="Note 16 3 5 2" xfId="2593" xr:uid="{00000000-0005-0000-0000-00002A090000}"/>
    <cellStyle name="Note 16 3 5 2 2" xfId="5433" xr:uid="{00000000-0005-0000-0000-000029090000}"/>
    <cellStyle name="Note 16 3 5 2 2 2" xfId="12590" xr:uid="{00000000-0005-0000-0000-0000B7040000}"/>
    <cellStyle name="Note 16 3 5 2 3" xfId="9751" xr:uid="{00000000-0005-0000-0000-0000B7040000}"/>
    <cellStyle name="Note 16 3 5 3" xfId="4014" xr:uid="{00000000-0005-0000-0000-000028090000}"/>
    <cellStyle name="Note 16 3 5 3 2" xfId="11171" xr:uid="{00000000-0005-0000-0000-0000B7040000}"/>
    <cellStyle name="Note 16 3 5 4" xfId="6935" xr:uid="{00000000-0005-0000-0000-0000CB040000}"/>
    <cellStyle name="Note 16 3 5 4 2" xfId="14064" xr:uid="{00000000-0005-0000-0000-0000CB040000}"/>
    <cellStyle name="Note 16 3 5 5" xfId="8332" xr:uid="{00000000-0005-0000-0000-0000B7040000}"/>
    <cellStyle name="Note 16 3 6" xfId="1663" xr:uid="{00000000-0005-0000-0000-00002B090000}"/>
    <cellStyle name="Note 16 3 6 2" xfId="4503" xr:uid="{00000000-0005-0000-0000-00002A090000}"/>
    <cellStyle name="Note 16 3 6 2 2" xfId="11660" xr:uid="{00000000-0005-0000-0000-0000AC040000}"/>
    <cellStyle name="Note 16 3 6 3" xfId="8821" xr:uid="{00000000-0005-0000-0000-0000AC040000}"/>
    <cellStyle name="Note 16 3 7" xfId="3084" xr:uid="{00000000-0005-0000-0000-000013090000}"/>
    <cellStyle name="Note 16 3 7 2" xfId="10241" xr:uid="{00000000-0005-0000-0000-0000AC040000}"/>
    <cellStyle name="Note 16 3 8" xfId="5956" xr:uid="{00000000-0005-0000-0000-0000E2010000}"/>
    <cellStyle name="Note 16 3 8 2" xfId="13125" xr:uid="{00000000-0005-0000-0000-0000E2010000}"/>
    <cellStyle name="Note 16 3 9" xfId="7401" xr:uid="{00000000-0005-0000-0000-0000AC040000}"/>
    <cellStyle name="Note 16 4" xfId="312" xr:uid="{00000000-0005-0000-0000-00002C090000}"/>
    <cellStyle name="Note 16 4 2" xfId="580" xr:uid="{00000000-0005-0000-0000-00002D090000}"/>
    <cellStyle name="Note 16 4 2 2" xfId="1046" xr:uid="{00000000-0005-0000-0000-00002E090000}"/>
    <cellStyle name="Note 16 4 2 2 2" xfId="2473" xr:uid="{00000000-0005-0000-0000-00002F090000}"/>
    <cellStyle name="Note 16 4 2 2 2 2" xfId="5313" xr:uid="{00000000-0005-0000-0000-00002E090000}"/>
    <cellStyle name="Note 16 4 2 2 2 2 2" xfId="12470" xr:uid="{00000000-0005-0000-0000-0000BA040000}"/>
    <cellStyle name="Note 16 4 2 2 2 3" xfId="9631" xr:uid="{00000000-0005-0000-0000-0000BA040000}"/>
    <cellStyle name="Note 16 4 2 2 3" xfId="3894" xr:uid="{00000000-0005-0000-0000-00002D090000}"/>
    <cellStyle name="Note 16 4 2 2 3 2" xfId="11051" xr:uid="{00000000-0005-0000-0000-0000BA040000}"/>
    <cellStyle name="Note 16 4 2 2 4" xfId="6815" xr:uid="{00000000-0005-0000-0000-0000CE040000}"/>
    <cellStyle name="Note 16 4 2 2 4 2" xfId="13944" xr:uid="{00000000-0005-0000-0000-0000CE040000}"/>
    <cellStyle name="Note 16 4 2 2 5" xfId="8212" xr:uid="{00000000-0005-0000-0000-0000BA040000}"/>
    <cellStyle name="Note 16 4 2 3" xfId="1510" xr:uid="{00000000-0005-0000-0000-000030090000}"/>
    <cellStyle name="Note 16 4 2 3 2" xfId="2937" xr:uid="{00000000-0005-0000-0000-000031090000}"/>
    <cellStyle name="Note 16 4 2 3 2 2" xfId="5777" xr:uid="{00000000-0005-0000-0000-000030090000}"/>
    <cellStyle name="Note 16 4 2 3 2 2 2" xfId="12934" xr:uid="{00000000-0005-0000-0000-0000BB040000}"/>
    <cellStyle name="Note 16 4 2 3 2 3" xfId="10095" xr:uid="{00000000-0005-0000-0000-0000BB040000}"/>
    <cellStyle name="Note 16 4 2 3 3" xfId="4358" xr:uid="{00000000-0005-0000-0000-00002F090000}"/>
    <cellStyle name="Note 16 4 2 3 3 2" xfId="11515" xr:uid="{00000000-0005-0000-0000-0000BB040000}"/>
    <cellStyle name="Note 16 4 2 3 4" xfId="7279" xr:uid="{00000000-0005-0000-0000-0000CF040000}"/>
    <cellStyle name="Note 16 4 2 3 4 2" xfId="14408" xr:uid="{00000000-0005-0000-0000-0000CF040000}"/>
    <cellStyle name="Note 16 4 2 3 5" xfId="8676" xr:uid="{00000000-0005-0000-0000-0000BB040000}"/>
    <cellStyle name="Note 16 4 2 4" xfId="2007" xr:uid="{00000000-0005-0000-0000-000032090000}"/>
    <cellStyle name="Note 16 4 2 4 2" xfId="4847" xr:uid="{00000000-0005-0000-0000-000031090000}"/>
    <cellStyle name="Note 16 4 2 4 2 2" xfId="12004" xr:uid="{00000000-0005-0000-0000-0000B9040000}"/>
    <cellStyle name="Note 16 4 2 4 3" xfId="9165" xr:uid="{00000000-0005-0000-0000-0000B9040000}"/>
    <cellStyle name="Note 16 4 2 5" xfId="3428" xr:uid="{00000000-0005-0000-0000-00002C090000}"/>
    <cellStyle name="Note 16 4 2 5 2" xfId="10585" xr:uid="{00000000-0005-0000-0000-0000B9040000}"/>
    <cellStyle name="Note 16 4 2 6" xfId="6300" xr:uid="{00000000-0005-0000-0000-0000E7010000}"/>
    <cellStyle name="Note 16 4 2 6 2" xfId="13469" xr:uid="{00000000-0005-0000-0000-0000E7010000}"/>
    <cellStyle name="Note 16 4 2 7" xfId="7746" xr:uid="{00000000-0005-0000-0000-0000B9040000}"/>
    <cellStyle name="Note 16 4 3" xfId="813" xr:uid="{00000000-0005-0000-0000-000033090000}"/>
    <cellStyle name="Note 16 4 3 2" xfId="2240" xr:uid="{00000000-0005-0000-0000-000034090000}"/>
    <cellStyle name="Note 16 4 3 2 2" xfId="5080" xr:uid="{00000000-0005-0000-0000-000033090000}"/>
    <cellStyle name="Note 16 4 3 2 2 2" xfId="12237" xr:uid="{00000000-0005-0000-0000-0000BC040000}"/>
    <cellStyle name="Note 16 4 3 2 3" xfId="9398" xr:uid="{00000000-0005-0000-0000-0000BC040000}"/>
    <cellStyle name="Note 16 4 3 3" xfId="3661" xr:uid="{00000000-0005-0000-0000-000032090000}"/>
    <cellStyle name="Note 16 4 3 3 2" xfId="10818" xr:uid="{00000000-0005-0000-0000-0000BC040000}"/>
    <cellStyle name="Note 16 4 3 4" xfId="6583" xr:uid="{00000000-0005-0000-0000-0000D0040000}"/>
    <cellStyle name="Note 16 4 3 4 2" xfId="13712" xr:uid="{00000000-0005-0000-0000-0000D0040000}"/>
    <cellStyle name="Note 16 4 3 5" xfId="7979" xr:uid="{00000000-0005-0000-0000-0000BC040000}"/>
    <cellStyle name="Note 16 4 4" xfId="1277" xr:uid="{00000000-0005-0000-0000-000035090000}"/>
    <cellStyle name="Note 16 4 4 2" xfId="2704" xr:uid="{00000000-0005-0000-0000-000036090000}"/>
    <cellStyle name="Note 16 4 4 2 2" xfId="5544" xr:uid="{00000000-0005-0000-0000-000035090000}"/>
    <cellStyle name="Note 16 4 4 2 2 2" xfId="12701" xr:uid="{00000000-0005-0000-0000-0000BD040000}"/>
    <cellStyle name="Note 16 4 4 2 3" xfId="9862" xr:uid="{00000000-0005-0000-0000-0000BD040000}"/>
    <cellStyle name="Note 16 4 4 3" xfId="4125" xr:uid="{00000000-0005-0000-0000-000034090000}"/>
    <cellStyle name="Note 16 4 4 3 2" xfId="11282" xr:uid="{00000000-0005-0000-0000-0000BD040000}"/>
    <cellStyle name="Note 16 4 4 4" xfId="7046" xr:uid="{00000000-0005-0000-0000-0000D1040000}"/>
    <cellStyle name="Note 16 4 4 4 2" xfId="14175" xr:uid="{00000000-0005-0000-0000-0000D1040000}"/>
    <cellStyle name="Note 16 4 4 5" xfId="8443" xr:uid="{00000000-0005-0000-0000-0000BD040000}"/>
    <cellStyle name="Note 16 4 5" xfId="1774" xr:uid="{00000000-0005-0000-0000-000037090000}"/>
    <cellStyle name="Note 16 4 5 2" xfId="4614" xr:uid="{00000000-0005-0000-0000-000036090000}"/>
    <cellStyle name="Note 16 4 5 2 2" xfId="11771" xr:uid="{00000000-0005-0000-0000-0000B8040000}"/>
    <cellStyle name="Note 16 4 5 3" xfId="8932" xr:uid="{00000000-0005-0000-0000-0000B8040000}"/>
    <cellStyle name="Note 16 4 6" xfId="3195" xr:uid="{00000000-0005-0000-0000-00002B090000}"/>
    <cellStyle name="Note 16 4 6 2" xfId="10352" xr:uid="{00000000-0005-0000-0000-0000B8040000}"/>
    <cellStyle name="Note 16 4 7" xfId="6067" xr:uid="{00000000-0005-0000-0000-0000E6010000}"/>
    <cellStyle name="Note 16 4 7 2" xfId="13236" xr:uid="{00000000-0005-0000-0000-0000E6010000}"/>
    <cellStyle name="Note 16 4 8" xfId="7513" xr:uid="{00000000-0005-0000-0000-0000B8040000}"/>
    <cellStyle name="Note 16 5" xfId="391" xr:uid="{00000000-0005-0000-0000-000038090000}"/>
    <cellStyle name="Note 16 5 2" xfId="862" xr:uid="{00000000-0005-0000-0000-000039090000}"/>
    <cellStyle name="Note 16 5 2 2" xfId="2289" xr:uid="{00000000-0005-0000-0000-00003A090000}"/>
    <cellStyle name="Note 16 5 2 2 2" xfId="5129" xr:uid="{00000000-0005-0000-0000-000039090000}"/>
    <cellStyle name="Note 16 5 2 2 2 2" xfId="12286" xr:uid="{00000000-0005-0000-0000-0000BF040000}"/>
    <cellStyle name="Note 16 5 2 2 3" xfId="9447" xr:uid="{00000000-0005-0000-0000-0000BF040000}"/>
    <cellStyle name="Note 16 5 2 3" xfId="3710" xr:uid="{00000000-0005-0000-0000-000038090000}"/>
    <cellStyle name="Note 16 5 2 3 2" xfId="10867" xr:uid="{00000000-0005-0000-0000-0000BF040000}"/>
    <cellStyle name="Note 16 5 2 4" xfId="6632" xr:uid="{00000000-0005-0000-0000-0000D3040000}"/>
    <cellStyle name="Note 16 5 2 4 2" xfId="13761" xr:uid="{00000000-0005-0000-0000-0000D3040000}"/>
    <cellStyle name="Note 16 5 2 5" xfId="8028" xr:uid="{00000000-0005-0000-0000-0000BF040000}"/>
    <cellStyle name="Note 16 5 3" xfId="1326" xr:uid="{00000000-0005-0000-0000-00003B090000}"/>
    <cellStyle name="Note 16 5 3 2" xfId="2753" xr:uid="{00000000-0005-0000-0000-00003C090000}"/>
    <cellStyle name="Note 16 5 3 2 2" xfId="5593" xr:uid="{00000000-0005-0000-0000-00003B090000}"/>
    <cellStyle name="Note 16 5 3 2 2 2" xfId="12750" xr:uid="{00000000-0005-0000-0000-0000C0040000}"/>
    <cellStyle name="Note 16 5 3 2 3" xfId="9911" xr:uid="{00000000-0005-0000-0000-0000C0040000}"/>
    <cellStyle name="Note 16 5 3 3" xfId="4174" xr:uid="{00000000-0005-0000-0000-00003A090000}"/>
    <cellStyle name="Note 16 5 3 3 2" xfId="11331" xr:uid="{00000000-0005-0000-0000-0000C0040000}"/>
    <cellStyle name="Note 16 5 3 4" xfId="7095" xr:uid="{00000000-0005-0000-0000-0000D4040000}"/>
    <cellStyle name="Note 16 5 3 4 2" xfId="14224" xr:uid="{00000000-0005-0000-0000-0000D4040000}"/>
    <cellStyle name="Note 16 5 3 5" xfId="8492" xr:uid="{00000000-0005-0000-0000-0000C0040000}"/>
    <cellStyle name="Note 16 5 4" xfId="1823" xr:uid="{00000000-0005-0000-0000-00003D090000}"/>
    <cellStyle name="Note 16 5 4 2" xfId="4663" xr:uid="{00000000-0005-0000-0000-00003C090000}"/>
    <cellStyle name="Note 16 5 4 2 2" xfId="11820" xr:uid="{00000000-0005-0000-0000-0000BE040000}"/>
    <cellStyle name="Note 16 5 4 3" xfId="8981" xr:uid="{00000000-0005-0000-0000-0000BE040000}"/>
    <cellStyle name="Note 16 5 5" xfId="3244" xr:uid="{00000000-0005-0000-0000-000037090000}"/>
    <cellStyle name="Note 16 5 5 2" xfId="10401" xr:uid="{00000000-0005-0000-0000-0000BE040000}"/>
    <cellStyle name="Note 16 5 6" xfId="6116" xr:uid="{00000000-0005-0000-0000-0000E8010000}"/>
    <cellStyle name="Note 16 5 6 2" xfId="13285" xr:uid="{00000000-0005-0000-0000-0000E8010000}"/>
    <cellStyle name="Note 16 5 7" xfId="7562" xr:uid="{00000000-0005-0000-0000-0000BE040000}"/>
    <cellStyle name="Note 16 6" xfId="629" xr:uid="{00000000-0005-0000-0000-00003E090000}"/>
    <cellStyle name="Note 16 6 2" xfId="2056" xr:uid="{00000000-0005-0000-0000-00003F090000}"/>
    <cellStyle name="Note 16 6 2 2" xfId="4896" xr:uid="{00000000-0005-0000-0000-00003E090000}"/>
    <cellStyle name="Note 16 6 2 2 2" xfId="12053" xr:uid="{00000000-0005-0000-0000-0000C1040000}"/>
    <cellStyle name="Note 16 6 2 3" xfId="9214" xr:uid="{00000000-0005-0000-0000-0000C1040000}"/>
    <cellStyle name="Note 16 6 3" xfId="3477" xr:uid="{00000000-0005-0000-0000-00003D090000}"/>
    <cellStyle name="Note 16 6 3 2" xfId="10634" xr:uid="{00000000-0005-0000-0000-0000C1040000}"/>
    <cellStyle name="Note 16 6 4" xfId="6399" xr:uid="{00000000-0005-0000-0000-0000D5040000}"/>
    <cellStyle name="Note 16 6 4 2" xfId="13528" xr:uid="{00000000-0005-0000-0000-0000D5040000}"/>
    <cellStyle name="Note 16 6 5" xfId="7795" xr:uid="{00000000-0005-0000-0000-0000C1040000}"/>
    <cellStyle name="Note 16 7" xfId="1093" xr:uid="{00000000-0005-0000-0000-000040090000}"/>
    <cellStyle name="Note 16 7 2" xfId="2520" xr:uid="{00000000-0005-0000-0000-000041090000}"/>
    <cellStyle name="Note 16 7 2 2" xfId="5360" xr:uid="{00000000-0005-0000-0000-000040090000}"/>
    <cellStyle name="Note 16 7 2 2 2" xfId="12517" xr:uid="{00000000-0005-0000-0000-0000C2040000}"/>
    <cellStyle name="Note 16 7 2 3" xfId="9678" xr:uid="{00000000-0005-0000-0000-0000C2040000}"/>
    <cellStyle name="Note 16 7 3" xfId="3941" xr:uid="{00000000-0005-0000-0000-00003F090000}"/>
    <cellStyle name="Note 16 7 3 2" xfId="11098" xr:uid="{00000000-0005-0000-0000-0000C2040000}"/>
    <cellStyle name="Note 16 7 4" xfId="6862" xr:uid="{00000000-0005-0000-0000-0000D6040000}"/>
    <cellStyle name="Note 16 7 4 2" xfId="13991" xr:uid="{00000000-0005-0000-0000-0000D6040000}"/>
    <cellStyle name="Note 16 7 5" xfId="8259" xr:uid="{00000000-0005-0000-0000-0000C2040000}"/>
    <cellStyle name="Note 16 8" xfId="1589" xr:uid="{00000000-0005-0000-0000-000042090000}"/>
    <cellStyle name="Note 16 8 2" xfId="4429" xr:uid="{00000000-0005-0000-0000-000041090000}"/>
    <cellStyle name="Note 16 8 2 2" xfId="11586" xr:uid="{00000000-0005-0000-0000-00009F040000}"/>
    <cellStyle name="Note 16 8 3" xfId="8747" xr:uid="{00000000-0005-0000-0000-00009F040000}"/>
    <cellStyle name="Note 16 9" xfId="3011" xr:uid="{00000000-0005-0000-0000-0000FA080000}"/>
    <cellStyle name="Note 16 9 2" xfId="10168" xr:uid="{00000000-0005-0000-0000-00009F040000}"/>
    <cellStyle name="Note 17" xfId="103" xr:uid="{00000000-0005-0000-0000-000043090000}"/>
    <cellStyle name="Note 18" xfId="158" xr:uid="{00000000-0005-0000-0000-000044090000}"/>
    <cellStyle name="Note 18 2" xfId="480" xr:uid="{00000000-0005-0000-0000-000045090000}"/>
    <cellStyle name="Note 18 2 2" xfId="946" xr:uid="{00000000-0005-0000-0000-000046090000}"/>
    <cellStyle name="Note 18 2 2 2" xfId="2373" xr:uid="{00000000-0005-0000-0000-000047090000}"/>
    <cellStyle name="Note 18 2 2 2 2" xfId="5213" xr:uid="{00000000-0005-0000-0000-000046090000}"/>
    <cellStyle name="Note 18 2 2 2 2 2" xfId="12370" xr:uid="{00000000-0005-0000-0000-0000C6040000}"/>
    <cellStyle name="Note 18 2 2 2 3" xfId="9531" xr:uid="{00000000-0005-0000-0000-0000C6040000}"/>
    <cellStyle name="Note 18 2 2 3" xfId="3794" xr:uid="{00000000-0005-0000-0000-000045090000}"/>
    <cellStyle name="Note 18 2 2 3 2" xfId="10951" xr:uid="{00000000-0005-0000-0000-0000C6040000}"/>
    <cellStyle name="Note 18 2 2 4" xfId="6716" xr:uid="{00000000-0005-0000-0000-0000DA040000}"/>
    <cellStyle name="Note 18 2 2 4 2" xfId="13845" xr:uid="{00000000-0005-0000-0000-0000DA040000}"/>
    <cellStyle name="Note 18 2 2 5" xfId="8112" xr:uid="{00000000-0005-0000-0000-0000C6040000}"/>
    <cellStyle name="Note 18 2 3" xfId="1410" xr:uid="{00000000-0005-0000-0000-000048090000}"/>
    <cellStyle name="Note 18 2 3 2" xfId="2837" xr:uid="{00000000-0005-0000-0000-000049090000}"/>
    <cellStyle name="Note 18 2 3 2 2" xfId="5677" xr:uid="{00000000-0005-0000-0000-000048090000}"/>
    <cellStyle name="Note 18 2 3 2 2 2" xfId="12834" xr:uid="{00000000-0005-0000-0000-0000C7040000}"/>
    <cellStyle name="Note 18 2 3 2 3" xfId="9995" xr:uid="{00000000-0005-0000-0000-0000C7040000}"/>
    <cellStyle name="Note 18 2 3 3" xfId="4258" xr:uid="{00000000-0005-0000-0000-000047090000}"/>
    <cellStyle name="Note 18 2 3 3 2" xfId="11415" xr:uid="{00000000-0005-0000-0000-0000C7040000}"/>
    <cellStyle name="Note 18 2 3 4" xfId="7179" xr:uid="{00000000-0005-0000-0000-0000DB040000}"/>
    <cellStyle name="Note 18 2 3 4 2" xfId="14308" xr:uid="{00000000-0005-0000-0000-0000DB040000}"/>
    <cellStyle name="Note 18 2 3 5" xfId="8576" xr:uid="{00000000-0005-0000-0000-0000C7040000}"/>
    <cellStyle name="Note 18 2 4" xfId="1907" xr:uid="{00000000-0005-0000-0000-00004A090000}"/>
    <cellStyle name="Note 18 2 4 2" xfId="4747" xr:uid="{00000000-0005-0000-0000-000049090000}"/>
    <cellStyle name="Note 18 2 4 2 2" xfId="11904" xr:uid="{00000000-0005-0000-0000-0000C5040000}"/>
    <cellStyle name="Note 18 2 4 3" xfId="9065" xr:uid="{00000000-0005-0000-0000-0000C5040000}"/>
    <cellStyle name="Note 18 2 5" xfId="3328" xr:uid="{00000000-0005-0000-0000-000044090000}"/>
    <cellStyle name="Note 18 2 5 2" xfId="10485" xr:uid="{00000000-0005-0000-0000-0000C5040000}"/>
    <cellStyle name="Note 18 2 6" xfId="6200" xr:uid="{00000000-0005-0000-0000-0000EB010000}"/>
    <cellStyle name="Note 18 2 6 2" xfId="13369" xr:uid="{00000000-0005-0000-0000-0000EB010000}"/>
    <cellStyle name="Note 18 2 7" xfId="7646" xr:uid="{00000000-0005-0000-0000-0000C5040000}"/>
    <cellStyle name="Note 18 3" xfId="713" xr:uid="{00000000-0005-0000-0000-00004B090000}"/>
    <cellStyle name="Note 18 3 2" xfId="2140" xr:uid="{00000000-0005-0000-0000-00004C090000}"/>
    <cellStyle name="Note 18 3 2 2" xfId="4980" xr:uid="{00000000-0005-0000-0000-00004B090000}"/>
    <cellStyle name="Note 18 3 2 2 2" xfId="12137" xr:uid="{00000000-0005-0000-0000-0000C8040000}"/>
    <cellStyle name="Note 18 3 2 3" xfId="9298" xr:uid="{00000000-0005-0000-0000-0000C8040000}"/>
    <cellStyle name="Note 18 3 3" xfId="3561" xr:uid="{00000000-0005-0000-0000-00004A090000}"/>
    <cellStyle name="Note 18 3 3 2" xfId="10718" xr:uid="{00000000-0005-0000-0000-0000C8040000}"/>
    <cellStyle name="Note 18 3 4" xfId="6483" xr:uid="{00000000-0005-0000-0000-0000DC040000}"/>
    <cellStyle name="Note 18 3 4 2" xfId="13612" xr:uid="{00000000-0005-0000-0000-0000DC040000}"/>
    <cellStyle name="Note 18 3 5" xfId="7879" xr:uid="{00000000-0005-0000-0000-0000C8040000}"/>
    <cellStyle name="Note 18 4" xfId="1177" xr:uid="{00000000-0005-0000-0000-00004D090000}"/>
    <cellStyle name="Note 18 4 2" xfId="2604" xr:uid="{00000000-0005-0000-0000-00004E090000}"/>
    <cellStyle name="Note 18 4 2 2" xfId="5444" xr:uid="{00000000-0005-0000-0000-00004D090000}"/>
    <cellStyle name="Note 18 4 2 2 2" xfId="12601" xr:uid="{00000000-0005-0000-0000-0000C9040000}"/>
    <cellStyle name="Note 18 4 2 3" xfId="9762" xr:uid="{00000000-0005-0000-0000-0000C9040000}"/>
    <cellStyle name="Note 18 4 3" xfId="4025" xr:uid="{00000000-0005-0000-0000-00004C090000}"/>
    <cellStyle name="Note 18 4 3 2" xfId="11182" xr:uid="{00000000-0005-0000-0000-0000C9040000}"/>
    <cellStyle name="Note 18 4 4" xfId="6946" xr:uid="{00000000-0005-0000-0000-0000DD040000}"/>
    <cellStyle name="Note 18 4 4 2" xfId="14075" xr:uid="{00000000-0005-0000-0000-0000DD040000}"/>
    <cellStyle name="Note 18 4 5" xfId="8343" xr:uid="{00000000-0005-0000-0000-0000C9040000}"/>
    <cellStyle name="Note 18 5" xfId="1674" xr:uid="{00000000-0005-0000-0000-00004F090000}"/>
    <cellStyle name="Note 18 5 2" xfId="4514" xr:uid="{00000000-0005-0000-0000-00004E090000}"/>
    <cellStyle name="Note 18 5 2 2" xfId="11671" xr:uid="{00000000-0005-0000-0000-0000C4040000}"/>
    <cellStyle name="Note 18 5 3" xfId="8832" xr:uid="{00000000-0005-0000-0000-0000C4040000}"/>
    <cellStyle name="Note 18 6" xfId="3095" xr:uid="{00000000-0005-0000-0000-000043090000}"/>
    <cellStyle name="Note 18 6 2" xfId="10252" xr:uid="{00000000-0005-0000-0000-0000C4040000}"/>
    <cellStyle name="Note 18 7" xfId="5967" xr:uid="{00000000-0005-0000-0000-0000EA010000}"/>
    <cellStyle name="Note 18 7 2" xfId="13136" xr:uid="{00000000-0005-0000-0000-0000EA010000}"/>
    <cellStyle name="Note 18 8" xfId="7412" xr:uid="{00000000-0005-0000-0000-0000C4040000}"/>
    <cellStyle name="Note 19" xfId="1551" xr:uid="{00000000-0005-0000-0000-000050090000}"/>
    <cellStyle name="Note 19 2" xfId="2970" xr:uid="{00000000-0005-0000-0000-000051090000}"/>
    <cellStyle name="Note 19 2 2" xfId="5810" xr:uid="{00000000-0005-0000-0000-000050090000}"/>
    <cellStyle name="Note 19 2 2 2" xfId="12967" xr:uid="{00000000-0005-0000-0000-000027060000}"/>
    <cellStyle name="Note 19 2 3" xfId="10128" xr:uid="{00000000-0005-0000-0000-000027060000}"/>
    <cellStyle name="Note 19 3" xfId="4391" xr:uid="{00000000-0005-0000-0000-00004F090000}"/>
    <cellStyle name="Note 19 3 2" xfId="11548" xr:uid="{00000000-0005-0000-0000-000027060000}"/>
    <cellStyle name="Note 19 4" xfId="8709" xr:uid="{00000000-0005-0000-0000-000027060000}"/>
    <cellStyle name="Note 2" xfId="46" xr:uid="{00000000-0005-0000-0000-000052090000}"/>
    <cellStyle name="Note 2 10" xfId="3012" xr:uid="{00000000-0005-0000-0000-000051090000}"/>
    <cellStyle name="Note 2 10 2" xfId="10169" xr:uid="{00000000-0005-0000-0000-0000CA040000}"/>
    <cellStyle name="Note 2 11" xfId="5879" xr:uid="{00000000-0005-0000-0000-0000EC010000}"/>
    <cellStyle name="Note 2 11 2" xfId="13053" xr:uid="{00000000-0005-0000-0000-0000EC010000}"/>
    <cellStyle name="Note 2 12" xfId="7329" xr:uid="{00000000-0005-0000-0000-0000CA040000}"/>
    <cellStyle name="Note 2 2" xfId="87" xr:uid="{00000000-0005-0000-0000-000053090000}"/>
    <cellStyle name="Note 2 2 2" xfId="316" xr:uid="{00000000-0005-0000-0000-000054090000}"/>
    <cellStyle name="Note 2 2 2 2" xfId="584" xr:uid="{00000000-0005-0000-0000-000055090000}"/>
    <cellStyle name="Note 2 2 2 2 2" xfId="1050" xr:uid="{00000000-0005-0000-0000-000056090000}"/>
    <cellStyle name="Note 2 2 2 2 2 2" xfId="2477" xr:uid="{00000000-0005-0000-0000-000057090000}"/>
    <cellStyle name="Note 2 2 2 2 2 2 2" xfId="5317" xr:uid="{00000000-0005-0000-0000-000056090000}"/>
    <cellStyle name="Note 2 2 2 2 2 2 2 2" xfId="12474" xr:uid="{00000000-0005-0000-0000-0000CE040000}"/>
    <cellStyle name="Note 2 2 2 2 2 2 3" xfId="9635" xr:uid="{00000000-0005-0000-0000-0000CE040000}"/>
    <cellStyle name="Note 2 2 2 2 2 3" xfId="3898" xr:uid="{00000000-0005-0000-0000-000055090000}"/>
    <cellStyle name="Note 2 2 2 2 2 3 2" xfId="11055" xr:uid="{00000000-0005-0000-0000-0000CE040000}"/>
    <cellStyle name="Note 2 2 2 2 2 4" xfId="6819" xr:uid="{00000000-0005-0000-0000-0000E2040000}"/>
    <cellStyle name="Note 2 2 2 2 2 4 2" xfId="13948" xr:uid="{00000000-0005-0000-0000-0000E2040000}"/>
    <cellStyle name="Note 2 2 2 2 2 5" xfId="8216" xr:uid="{00000000-0005-0000-0000-0000CE040000}"/>
    <cellStyle name="Note 2 2 2 2 3" xfId="1514" xr:uid="{00000000-0005-0000-0000-000058090000}"/>
    <cellStyle name="Note 2 2 2 2 3 2" xfId="2941" xr:uid="{00000000-0005-0000-0000-000059090000}"/>
    <cellStyle name="Note 2 2 2 2 3 2 2" xfId="5781" xr:uid="{00000000-0005-0000-0000-000058090000}"/>
    <cellStyle name="Note 2 2 2 2 3 2 2 2" xfId="12938" xr:uid="{00000000-0005-0000-0000-0000CF040000}"/>
    <cellStyle name="Note 2 2 2 2 3 2 3" xfId="10099" xr:uid="{00000000-0005-0000-0000-0000CF040000}"/>
    <cellStyle name="Note 2 2 2 2 3 3" xfId="4362" xr:uid="{00000000-0005-0000-0000-000057090000}"/>
    <cellStyle name="Note 2 2 2 2 3 3 2" xfId="11519" xr:uid="{00000000-0005-0000-0000-0000CF040000}"/>
    <cellStyle name="Note 2 2 2 2 3 4" xfId="7283" xr:uid="{00000000-0005-0000-0000-0000E3040000}"/>
    <cellStyle name="Note 2 2 2 2 3 4 2" xfId="14412" xr:uid="{00000000-0005-0000-0000-0000E3040000}"/>
    <cellStyle name="Note 2 2 2 2 3 5" xfId="8680" xr:uid="{00000000-0005-0000-0000-0000CF040000}"/>
    <cellStyle name="Note 2 2 2 2 4" xfId="2011" xr:uid="{00000000-0005-0000-0000-00005A090000}"/>
    <cellStyle name="Note 2 2 2 2 4 2" xfId="4851" xr:uid="{00000000-0005-0000-0000-000059090000}"/>
    <cellStyle name="Note 2 2 2 2 4 2 2" xfId="12008" xr:uid="{00000000-0005-0000-0000-0000CD040000}"/>
    <cellStyle name="Note 2 2 2 2 4 3" xfId="9169" xr:uid="{00000000-0005-0000-0000-0000CD040000}"/>
    <cellStyle name="Note 2 2 2 2 5" xfId="3432" xr:uid="{00000000-0005-0000-0000-000054090000}"/>
    <cellStyle name="Note 2 2 2 2 5 2" xfId="10589" xr:uid="{00000000-0005-0000-0000-0000CD040000}"/>
    <cellStyle name="Note 2 2 2 2 6" xfId="6304" xr:uid="{00000000-0005-0000-0000-0000EF010000}"/>
    <cellStyle name="Note 2 2 2 2 6 2" xfId="13473" xr:uid="{00000000-0005-0000-0000-0000EF010000}"/>
    <cellStyle name="Note 2 2 2 2 7" xfId="7750" xr:uid="{00000000-0005-0000-0000-0000CD040000}"/>
    <cellStyle name="Note 2 2 2 3" xfId="817" xr:uid="{00000000-0005-0000-0000-00005B090000}"/>
    <cellStyle name="Note 2 2 2 3 2" xfId="2244" xr:uid="{00000000-0005-0000-0000-00005C090000}"/>
    <cellStyle name="Note 2 2 2 3 2 2" xfId="5084" xr:uid="{00000000-0005-0000-0000-00005B090000}"/>
    <cellStyle name="Note 2 2 2 3 2 2 2" xfId="12241" xr:uid="{00000000-0005-0000-0000-0000D0040000}"/>
    <cellStyle name="Note 2 2 2 3 2 3" xfId="9402" xr:uid="{00000000-0005-0000-0000-0000D0040000}"/>
    <cellStyle name="Note 2 2 2 3 3" xfId="3665" xr:uid="{00000000-0005-0000-0000-00005A090000}"/>
    <cellStyle name="Note 2 2 2 3 3 2" xfId="10822" xr:uid="{00000000-0005-0000-0000-0000D0040000}"/>
    <cellStyle name="Note 2 2 2 3 4" xfId="6587" xr:uid="{00000000-0005-0000-0000-0000E4040000}"/>
    <cellStyle name="Note 2 2 2 3 4 2" xfId="13716" xr:uid="{00000000-0005-0000-0000-0000E4040000}"/>
    <cellStyle name="Note 2 2 2 3 5" xfId="7983" xr:uid="{00000000-0005-0000-0000-0000D0040000}"/>
    <cellStyle name="Note 2 2 2 4" xfId="1281" xr:uid="{00000000-0005-0000-0000-00005D090000}"/>
    <cellStyle name="Note 2 2 2 4 2" xfId="2708" xr:uid="{00000000-0005-0000-0000-00005E090000}"/>
    <cellStyle name="Note 2 2 2 4 2 2" xfId="5548" xr:uid="{00000000-0005-0000-0000-00005D090000}"/>
    <cellStyle name="Note 2 2 2 4 2 2 2" xfId="12705" xr:uid="{00000000-0005-0000-0000-0000D1040000}"/>
    <cellStyle name="Note 2 2 2 4 2 3" xfId="9866" xr:uid="{00000000-0005-0000-0000-0000D1040000}"/>
    <cellStyle name="Note 2 2 2 4 3" xfId="4129" xr:uid="{00000000-0005-0000-0000-00005C090000}"/>
    <cellStyle name="Note 2 2 2 4 3 2" xfId="11286" xr:uid="{00000000-0005-0000-0000-0000D1040000}"/>
    <cellStyle name="Note 2 2 2 4 4" xfId="7050" xr:uid="{00000000-0005-0000-0000-0000E5040000}"/>
    <cellStyle name="Note 2 2 2 4 4 2" xfId="14179" xr:uid="{00000000-0005-0000-0000-0000E5040000}"/>
    <cellStyle name="Note 2 2 2 4 5" xfId="8447" xr:uid="{00000000-0005-0000-0000-0000D1040000}"/>
    <cellStyle name="Note 2 2 2 5" xfId="1778" xr:uid="{00000000-0005-0000-0000-00005F090000}"/>
    <cellStyle name="Note 2 2 2 5 2" xfId="4618" xr:uid="{00000000-0005-0000-0000-00005E090000}"/>
    <cellStyle name="Note 2 2 2 5 2 2" xfId="11775" xr:uid="{00000000-0005-0000-0000-0000CC040000}"/>
    <cellStyle name="Note 2 2 2 5 3" xfId="8936" xr:uid="{00000000-0005-0000-0000-0000CC040000}"/>
    <cellStyle name="Note 2 2 2 6" xfId="3199" xr:uid="{00000000-0005-0000-0000-000053090000}"/>
    <cellStyle name="Note 2 2 2 6 2" xfId="10356" xr:uid="{00000000-0005-0000-0000-0000CC040000}"/>
    <cellStyle name="Note 2 2 2 7" xfId="6071" xr:uid="{00000000-0005-0000-0000-0000EE010000}"/>
    <cellStyle name="Note 2 2 2 7 2" xfId="13240" xr:uid="{00000000-0005-0000-0000-0000EE010000}"/>
    <cellStyle name="Note 2 2 2 8" xfId="7517" xr:uid="{00000000-0005-0000-0000-0000CC040000}"/>
    <cellStyle name="Note 2 2 3" xfId="433" xr:uid="{00000000-0005-0000-0000-000060090000}"/>
    <cellStyle name="Note 2 2 3 2" xfId="899" xr:uid="{00000000-0005-0000-0000-000061090000}"/>
    <cellStyle name="Note 2 2 3 2 2" xfId="2326" xr:uid="{00000000-0005-0000-0000-000062090000}"/>
    <cellStyle name="Note 2 2 3 2 2 2" xfId="5166" xr:uid="{00000000-0005-0000-0000-000061090000}"/>
    <cellStyle name="Note 2 2 3 2 2 2 2" xfId="12323" xr:uid="{00000000-0005-0000-0000-0000D3040000}"/>
    <cellStyle name="Note 2 2 3 2 2 3" xfId="9484" xr:uid="{00000000-0005-0000-0000-0000D3040000}"/>
    <cellStyle name="Note 2 2 3 2 3" xfId="3747" xr:uid="{00000000-0005-0000-0000-000060090000}"/>
    <cellStyle name="Note 2 2 3 2 3 2" xfId="10904" xr:uid="{00000000-0005-0000-0000-0000D3040000}"/>
    <cellStyle name="Note 2 2 3 2 4" xfId="6669" xr:uid="{00000000-0005-0000-0000-0000E7040000}"/>
    <cellStyle name="Note 2 2 3 2 4 2" xfId="13798" xr:uid="{00000000-0005-0000-0000-0000E7040000}"/>
    <cellStyle name="Note 2 2 3 2 5" xfId="8065" xr:uid="{00000000-0005-0000-0000-0000D3040000}"/>
    <cellStyle name="Note 2 2 3 3" xfId="1363" xr:uid="{00000000-0005-0000-0000-000063090000}"/>
    <cellStyle name="Note 2 2 3 3 2" xfId="2790" xr:uid="{00000000-0005-0000-0000-000064090000}"/>
    <cellStyle name="Note 2 2 3 3 2 2" xfId="5630" xr:uid="{00000000-0005-0000-0000-000063090000}"/>
    <cellStyle name="Note 2 2 3 3 2 2 2" xfId="12787" xr:uid="{00000000-0005-0000-0000-0000D4040000}"/>
    <cellStyle name="Note 2 2 3 3 2 3" xfId="9948" xr:uid="{00000000-0005-0000-0000-0000D4040000}"/>
    <cellStyle name="Note 2 2 3 3 3" xfId="4211" xr:uid="{00000000-0005-0000-0000-000062090000}"/>
    <cellStyle name="Note 2 2 3 3 3 2" xfId="11368" xr:uid="{00000000-0005-0000-0000-0000D4040000}"/>
    <cellStyle name="Note 2 2 3 3 4" xfId="7132" xr:uid="{00000000-0005-0000-0000-0000E8040000}"/>
    <cellStyle name="Note 2 2 3 3 4 2" xfId="14261" xr:uid="{00000000-0005-0000-0000-0000E8040000}"/>
    <cellStyle name="Note 2 2 3 3 5" xfId="8529" xr:uid="{00000000-0005-0000-0000-0000D4040000}"/>
    <cellStyle name="Note 2 2 3 4" xfId="1860" xr:uid="{00000000-0005-0000-0000-000065090000}"/>
    <cellStyle name="Note 2 2 3 4 2" xfId="4700" xr:uid="{00000000-0005-0000-0000-000064090000}"/>
    <cellStyle name="Note 2 2 3 4 2 2" xfId="11857" xr:uid="{00000000-0005-0000-0000-0000D2040000}"/>
    <cellStyle name="Note 2 2 3 4 3" xfId="9018" xr:uid="{00000000-0005-0000-0000-0000D2040000}"/>
    <cellStyle name="Note 2 2 3 5" xfId="3281" xr:uid="{00000000-0005-0000-0000-00005F090000}"/>
    <cellStyle name="Note 2 2 3 5 2" xfId="10438" xr:uid="{00000000-0005-0000-0000-0000D2040000}"/>
    <cellStyle name="Note 2 2 3 6" xfId="6153" xr:uid="{00000000-0005-0000-0000-0000F0010000}"/>
    <cellStyle name="Note 2 2 3 6 2" xfId="13322" xr:uid="{00000000-0005-0000-0000-0000F0010000}"/>
    <cellStyle name="Note 2 2 3 7" xfId="7599" xr:uid="{00000000-0005-0000-0000-0000D2040000}"/>
    <cellStyle name="Note 2 2 4" xfId="666" xr:uid="{00000000-0005-0000-0000-000066090000}"/>
    <cellStyle name="Note 2 2 4 2" xfId="2093" xr:uid="{00000000-0005-0000-0000-000067090000}"/>
    <cellStyle name="Note 2 2 4 2 2" xfId="4933" xr:uid="{00000000-0005-0000-0000-000066090000}"/>
    <cellStyle name="Note 2 2 4 2 2 2" xfId="12090" xr:uid="{00000000-0005-0000-0000-0000D5040000}"/>
    <cellStyle name="Note 2 2 4 2 3" xfId="9251" xr:uid="{00000000-0005-0000-0000-0000D5040000}"/>
    <cellStyle name="Note 2 2 4 3" xfId="3514" xr:uid="{00000000-0005-0000-0000-000065090000}"/>
    <cellStyle name="Note 2 2 4 3 2" xfId="10671" xr:uid="{00000000-0005-0000-0000-0000D5040000}"/>
    <cellStyle name="Note 2 2 4 4" xfId="6436" xr:uid="{00000000-0005-0000-0000-0000E9040000}"/>
    <cellStyle name="Note 2 2 4 4 2" xfId="13565" xr:uid="{00000000-0005-0000-0000-0000E9040000}"/>
    <cellStyle name="Note 2 2 4 5" xfId="7832" xr:uid="{00000000-0005-0000-0000-0000D5040000}"/>
    <cellStyle name="Note 2 2 5" xfId="1130" xr:uid="{00000000-0005-0000-0000-000068090000}"/>
    <cellStyle name="Note 2 2 5 2" xfId="2557" xr:uid="{00000000-0005-0000-0000-000069090000}"/>
    <cellStyle name="Note 2 2 5 2 2" xfId="5397" xr:uid="{00000000-0005-0000-0000-000068090000}"/>
    <cellStyle name="Note 2 2 5 2 2 2" xfId="12554" xr:uid="{00000000-0005-0000-0000-0000D6040000}"/>
    <cellStyle name="Note 2 2 5 2 3" xfId="9715" xr:uid="{00000000-0005-0000-0000-0000D6040000}"/>
    <cellStyle name="Note 2 2 5 3" xfId="3978" xr:uid="{00000000-0005-0000-0000-000067090000}"/>
    <cellStyle name="Note 2 2 5 3 2" xfId="11135" xr:uid="{00000000-0005-0000-0000-0000D6040000}"/>
    <cellStyle name="Note 2 2 5 4" xfId="6899" xr:uid="{00000000-0005-0000-0000-0000EA040000}"/>
    <cellStyle name="Note 2 2 5 4 2" xfId="14028" xr:uid="{00000000-0005-0000-0000-0000EA040000}"/>
    <cellStyle name="Note 2 2 5 5" xfId="8296" xr:uid="{00000000-0005-0000-0000-0000D6040000}"/>
    <cellStyle name="Note 2 2 6" xfId="1626" xr:uid="{00000000-0005-0000-0000-00006A090000}"/>
    <cellStyle name="Note 2 2 6 2" xfId="4466" xr:uid="{00000000-0005-0000-0000-000069090000}"/>
    <cellStyle name="Note 2 2 6 2 2" xfId="11623" xr:uid="{00000000-0005-0000-0000-0000CB040000}"/>
    <cellStyle name="Note 2 2 6 3" xfId="8784" xr:uid="{00000000-0005-0000-0000-0000CB040000}"/>
    <cellStyle name="Note 2 2 7" xfId="3048" xr:uid="{00000000-0005-0000-0000-000052090000}"/>
    <cellStyle name="Note 2 2 7 2" xfId="10205" xr:uid="{00000000-0005-0000-0000-0000CB040000}"/>
    <cellStyle name="Note 2 2 8" xfId="5920" xr:uid="{00000000-0005-0000-0000-0000ED010000}"/>
    <cellStyle name="Note 2 2 8 2" xfId="13089" xr:uid="{00000000-0005-0000-0000-0000ED010000}"/>
    <cellStyle name="Note 2 2 9" xfId="7365" xr:uid="{00000000-0005-0000-0000-0000CB040000}"/>
    <cellStyle name="Note 2 3" xfId="134" xr:uid="{00000000-0005-0000-0000-00006B090000}"/>
    <cellStyle name="Note 2 3 2" xfId="317" xr:uid="{00000000-0005-0000-0000-00006C090000}"/>
    <cellStyle name="Note 2 3 2 2" xfId="585" xr:uid="{00000000-0005-0000-0000-00006D090000}"/>
    <cellStyle name="Note 2 3 2 2 2" xfId="1051" xr:uid="{00000000-0005-0000-0000-00006E090000}"/>
    <cellStyle name="Note 2 3 2 2 2 2" xfId="2478" xr:uid="{00000000-0005-0000-0000-00006F090000}"/>
    <cellStyle name="Note 2 3 2 2 2 2 2" xfId="5318" xr:uid="{00000000-0005-0000-0000-00006E090000}"/>
    <cellStyle name="Note 2 3 2 2 2 2 2 2" xfId="12475" xr:uid="{00000000-0005-0000-0000-0000DA040000}"/>
    <cellStyle name="Note 2 3 2 2 2 2 3" xfId="9636" xr:uid="{00000000-0005-0000-0000-0000DA040000}"/>
    <cellStyle name="Note 2 3 2 2 2 3" xfId="3899" xr:uid="{00000000-0005-0000-0000-00006D090000}"/>
    <cellStyle name="Note 2 3 2 2 2 3 2" xfId="11056" xr:uid="{00000000-0005-0000-0000-0000DA040000}"/>
    <cellStyle name="Note 2 3 2 2 2 4" xfId="6820" xr:uid="{00000000-0005-0000-0000-0000EE040000}"/>
    <cellStyle name="Note 2 3 2 2 2 4 2" xfId="13949" xr:uid="{00000000-0005-0000-0000-0000EE040000}"/>
    <cellStyle name="Note 2 3 2 2 2 5" xfId="8217" xr:uid="{00000000-0005-0000-0000-0000DA040000}"/>
    <cellStyle name="Note 2 3 2 2 3" xfId="1515" xr:uid="{00000000-0005-0000-0000-000070090000}"/>
    <cellStyle name="Note 2 3 2 2 3 2" xfId="2942" xr:uid="{00000000-0005-0000-0000-000071090000}"/>
    <cellStyle name="Note 2 3 2 2 3 2 2" xfId="5782" xr:uid="{00000000-0005-0000-0000-000070090000}"/>
    <cellStyle name="Note 2 3 2 2 3 2 2 2" xfId="12939" xr:uid="{00000000-0005-0000-0000-0000DB040000}"/>
    <cellStyle name="Note 2 3 2 2 3 2 3" xfId="10100" xr:uid="{00000000-0005-0000-0000-0000DB040000}"/>
    <cellStyle name="Note 2 3 2 2 3 3" xfId="4363" xr:uid="{00000000-0005-0000-0000-00006F090000}"/>
    <cellStyle name="Note 2 3 2 2 3 3 2" xfId="11520" xr:uid="{00000000-0005-0000-0000-0000DB040000}"/>
    <cellStyle name="Note 2 3 2 2 3 4" xfId="7284" xr:uid="{00000000-0005-0000-0000-0000EF040000}"/>
    <cellStyle name="Note 2 3 2 2 3 4 2" xfId="14413" xr:uid="{00000000-0005-0000-0000-0000EF040000}"/>
    <cellStyle name="Note 2 3 2 2 3 5" xfId="8681" xr:uid="{00000000-0005-0000-0000-0000DB040000}"/>
    <cellStyle name="Note 2 3 2 2 4" xfId="2012" xr:uid="{00000000-0005-0000-0000-000072090000}"/>
    <cellStyle name="Note 2 3 2 2 4 2" xfId="4852" xr:uid="{00000000-0005-0000-0000-000071090000}"/>
    <cellStyle name="Note 2 3 2 2 4 2 2" xfId="12009" xr:uid="{00000000-0005-0000-0000-0000D9040000}"/>
    <cellStyle name="Note 2 3 2 2 4 3" xfId="9170" xr:uid="{00000000-0005-0000-0000-0000D9040000}"/>
    <cellStyle name="Note 2 3 2 2 5" xfId="3433" xr:uid="{00000000-0005-0000-0000-00006C090000}"/>
    <cellStyle name="Note 2 3 2 2 5 2" xfId="10590" xr:uid="{00000000-0005-0000-0000-0000D9040000}"/>
    <cellStyle name="Note 2 3 2 2 6" xfId="6305" xr:uid="{00000000-0005-0000-0000-0000F3010000}"/>
    <cellStyle name="Note 2 3 2 2 6 2" xfId="13474" xr:uid="{00000000-0005-0000-0000-0000F3010000}"/>
    <cellStyle name="Note 2 3 2 2 7" xfId="7751" xr:uid="{00000000-0005-0000-0000-0000D9040000}"/>
    <cellStyle name="Note 2 3 2 3" xfId="818" xr:uid="{00000000-0005-0000-0000-000073090000}"/>
    <cellStyle name="Note 2 3 2 3 2" xfId="2245" xr:uid="{00000000-0005-0000-0000-000074090000}"/>
    <cellStyle name="Note 2 3 2 3 2 2" xfId="5085" xr:uid="{00000000-0005-0000-0000-000073090000}"/>
    <cellStyle name="Note 2 3 2 3 2 2 2" xfId="12242" xr:uid="{00000000-0005-0000-0000-0000DC040000}"/>
    <cellStyle name="Note 2 3 2 3 2 3" xfId="9403" xr:uid="{00000000-0005-0000-0000-0000DC040000}"/>
    <cellStyle name="Note 2 3 2 3 3" xfId="3666" xr:uid="{00000000-0005-0000-0000-000072090000}"/>
    <cellStyle name="Note 2 3 2 3 3 2" xfId="10823" xr:uid="{00000000-0005-0000-0000-0000DC040000}"/>
    <cellStyle name="Note 2 3 2 3 4" xfId="6588" xr:uid="{00000000-0005-0000-0000-0000F0040000}"/>
    <cellStyle name="Note 2 3 2 3 4 2" xfId="13717" xr:uid="{00000000-0005-0000-0000-0000F0040000}"/>
    <cellStyle name="Note 2 3 2 3 5" xfId="7984" xr:uid="{00000000-0005-0000-0000-0000DC040000}"/>
    <cellStyle name="Note 2 3 2 4" xfId="1282" xr:uid="{00000000-0005-0000-0000-000075090000}"/>
    <cellStyle name="Note 2 3 2 4 2" xfId="2709" xr:uid="{00000000-0005-0000-0000-000076090000}"/>
    <cellStyle name="Note 2 3 2 4 2 2" xfId="5549" xr:uid="{00000000-0005-0000-0000-000075090000}"/>
    <cellStyle name="Note 2 3 2 4 2 2 2" xfId="12706" xr:uid="{00000000-0005-0000-0000-0000DD040000}"/>
    <cellStyle name="Note 2 3 2 4 2 3" xfId="9867" xr:uid="{00000000-0005-0000-0000-0000DD040000}"/>
    <cellStyle name="Note 2 3 2 4 3" xfId="4130" xr:uid="{00000000-0005-0000-0000-000074090000}"/>
    <cellStyle name="Note 2 3 2 4 3 2" xfId="11287" xr:uid="{00000000-0005-0000-0000-0000DD040000}"/>
    <cellStyle name="Note 2 3 2 4 4" xfId="7051" xr:uid="{00000000-0005-0000-0000-0000F1040000}"/>
    <cellStyle name="Note 2 3 2 4 4 2" xfId="14180" xr:uid="{00000000-0005-0000-0000-0000F1040000}"/>
    <cellStyle name="Note 2 3 2 4 5" xfId="8448" xr:uid="{00000000-0005-0000-0000-0000DD040000}"/>
    <cellStyle name="Note 2 3 2 5" xfId="1779" xr:uid="{00000000-0005-0000-0000-000077090000}"/>
    <cellStyle name="Note 2 3 2 5 2" xfId="4619" xr:uid="{00000000-0005-0000-0000-000076090000}"/>
    <cellStyle name="Note 2 3 2 5 2 2" xfId="11776" xr:uid="{00000000-0005-0000-0000-0000D8040000}"/>
    <cellStyle name="Note 2 3 2 5 3" xfId="8937" xr:uid="{00000000-0005-0000-0000-0000D8040000}"/>
    <cellStyle name="Note 2 3 2 6" xfId="3200" xr:uid="{00000000-0005-0000-0000-00006B090000}"/>
    <cellStyle name="Note 2 3 2 6 2" xfId="10357" xr:uid="{00000000-0005-0000-0000-0000D8040000}"/>
    <cellStyle name="Note 2 3 2 7" xfId="6072" xr:uid="{00000000-0005-0000-0000-0000F2010000}"/>
    <cellStyle name="Note 2 3 2 7 2" xfId="13241" xr:uid="{00000000-0005-0000-0000-0000F2010000}"/>
    <cellStyle name="Note 2 3 2 8" xfId="7518" xr:uid="{00000000-0005-0000-0000-0000D8040000}"/>
    <cellStyle name="Note 2 3 3" xfId="470" xr:uid="{00000000-0005-0000-0000-000078090000}"/>
    <cellStyle name="Note 2 3 3 2" xfId="936" xr:uid="{00000000-0005-0000-0000-000079090000}"/>
    <cellStyle name="Note 2 3 3 2 2" xfId="2363" xr:uid="{00000000-0005-0000-0000-00007A090000}"/>
    <cellStyle name="Note 2 3 3 2 2 2" xfId="5203" xr:uid="{00000000-0005-0000-0000-000079090000}"/>
    <cellStyle name="Note 2 3 3 2 2 2 2" xfId="12360" xr:uid="{00000000-0005-0000-0000-0000DF040000}"/>
    <cellStyle name="Note 2 3 3 2 2 3" xfId="9521" xr:uid="{00000000-0005-0000-0000-0000DF040000}"/>
    <cellStyle name="Note 2 3 3 2 3" xfId="3784" xr:uid="{00000000-0005-0000-0000-000078090000}"/>
    <cellStyle name="Note 2 3 3 2 3 2" xfId="10941" xr:uid="{00000000-0005-0000-0000-0000DF040000}"/>
    <cellStyle name="Note 2 3 3 2 4" xfId="6706" xr:uid="{00000000-0005-0000-0000-0000F3040000}"/>
    <cellStyle name="Note 2 3 3 2 4 2" xfId="13835" xr:uid="{00000000-0005-0000-0000-0000F3040000}"/>
    <cellStyle name="Note 2 3 3 2 5" xfId="8102" xr:uid="{00000000-0005-0000-0000-0000DF040000}"/>
    <cellStyle name="Note 2 3 3 3" xfId="1400" xr:uid="{00000000-0005-0000-0000-00007B090000}"/>
    <cellStyle name="Note 2 3 3 3 2" xfId="2827" xr:uid="{00000000-0005-0000-0000-00007C090000}"/>
    <cellStyle name="Note 2 3 3 3 2 2" xfId="5667" xr:uid="{00000000-0005-0000-0000-00007B090000}"/>
    <cellStyle name="Note 2 3 3 3 2 2 2" xfId="12824" xr:uid="{00000000-0005-0000-0000-0000E0040000}"/>
    <cellStyle name="Note 2 3 3 3 2 3" xfId="9985" xr:uid="{00000000-0005-0000-0000-0000E0040000}"/>
    <cellStyle name="Note 2 3 3 3 3" xfId="4248" xr:uid="{00000000-0005-0000-0000-00007A090000}"/>
    <cellStyle name="Note 2 3 3 3 3 2" xfId="11405" xr:uid="{00000000-0005-0000-0000-0000E0040000}"/>
    <cellStyle name="Note 2 3 3 3 4" xfId="7169" xr:uid="{00000000-0005-0000-0000-0000F4040000}"/>
    <cellStyle name="Note 2 3 3 3 4 2" xfId="14298" xr:uid="{00000000-0005-0000-0000-0000F4040000}"/>
    <cellStyle name="Note 2 3 3 3 5" xfId="8566" xr:uid="{00000000-0005-0000-0000-0000E0040000}"/>
    <cellStyle name="Note 2 3 3 4" xfId="1897" xr:uid="{00000000-0005-0000-0000-00007D090000}"/>
    <cellStyle name="Note 2 3 3 4 2" xfId="4737" xr:uid="{00000000-0005-0000-0000-00007C090000}"/>
    <cellStyle name="Note 2 3 3 4 2 2" xfId="11894" xr:uid="{00000000-0005-0000-0000-0000DE040000}"/>
    <cellStyle name="Note 2 3 3 4 3" xfId="9055" xr:uid="{00000000-0005-0000-0000-0000DE040000}"/>
    <cellStyle name="Note 2 3 3 5" xfId="3318" xr:uid="{00000000-0005-0000-0000-000077090000}"/>
    <cellStyle name="Note 2 3 3 5 2" xfId="10475" xr:uid="{00000000-0005-0000-0000-0000DE040000}"/>
    <cellStyle name="Note 2 3 3 6" xfId="6190" xr:uid="{00000000-0005-0000-0000-0000F4010000}"/>
    <cellStyle name="Note 2 3 3 6 2" xfId="13359" xr:uid="{00000000-0005-0000-0000-0000F4010000}"/>
    <cellStyle name="Note 2 3 3 7" xfId="7636" xr:uid="{00000000-0005-0000-0000-0000DE040000}"/>
    <cellStyle name="Note 2 3 4" xfId="703" xr:uid="{00000000-0005-0000-0000-00007E090000}"/>
    <cellStyle name="Note 2 3 4 2" xfId="2130" xr:uid="{00000000-0005-0000-0000-00007F090000}"/>
    <cellStyle name="Note 2 3 4 2 2" xfId="4970" xr:uid="{00000000-0005-0000-0000-00007E090000}"/>
    <cellStyle name="Note 2 3 4 2 2 2" xfId="12127" xr:uid="{00000000-0005-0000-0000-0000E1040000}"/>
    <cellStyle name="Note 2 3 4 2 3" xfId="9288" xr:uid="{00000000-0005-0000-0000-0000E1040000}"/>
    <cellStyle name="Note 2 3 4 3" xfId="3551" xr:uid="{00000000-0005-0000-0000-00007D090000}"/>
    <cellStyle name="Note 2 3 4 3 2" xfId="10708" xr:uid="{00000000-0005-0000-0000-0000E1040000}"/>
    <cellStyle name="Note 2 3 4 4" xfId="6473" xr:uid="{00000000-0005-0000-0000-0000F5040000}"/>
    <cellStyle name="Note 2 3 4 4 2" xfId="13602" xr:uid="{00000000-0005-0000-0000-0000F5040000}"/>
    <cellStyle name="Note 2 3 4 5" xfId="7869" xr:uid="{00000000-0005-0000-0000-0000E1040000}"/>
    <cellStyle name="Note 2 3 5" xfId="1167" xr:uid="{00000000-0005-0000-0000-000080090000}"/>
    <cellStyle name="Note 2 3 5 2" xfId="2594" xr:uid="{00000000-0005-0000-0000-000081090000}"/>
    <cellStyle name="Note 2 3 5 2 2" xfId="5434" xr:uid="{00000000-0005-0000-0000-000080090000}"/>
    <cellStyle name="Note 2 3 5 2 2 2" xfId="12591" xr:uid="{00000000-0005-0000-0000-0000E2040000}"/>
    <cellStyle name="Note 2 3 5 2 3" xfId="9752" xr:uid="{00000000-0005-0000-0000-0000E2040000}"/>
    <cellStyle name="Note 2 3 5 3" xfId="4015" xr:uid="{00000000-0005-0000-0000-00007F090000}"/>
    <cellStyle name="Note 2 3 5 3 2" xfId="11172" xr:uid="{00000000-0005-0000-0000-0000E2040000}"/>
    <cellStyle name="Note 2 3 5 4" xfId="6936" xr:uid="{00000000-0005-0000-0000-0000F6040000}"/>
    <cellStyle name="Note 2 3 5 4 2" xfId="14065" xr:uid="{00000000-0005-0000-0000-0000F6040000}"/>
    <cellStyle name="Note 2 3 5 5" xfId="8333" xr:uid="{00000000-0005-0000-0000-0000E2040000}"/>
    <cellStyle name="Note 2 3 6" xfId="1664" xr:uid="{00000000-0005-0000-0000-000082090000}"/>
    <cellStyle name="Note 2 3 6 2" xfId="4504" xr:uid="{00000000-0005-0000-0000-000081090000}"/>
    <cellStyle name="Note 2 3 6 2 2" xfId="11661" xr:uid="{00000000-0005-0000-0000-0000D7040000}"/>
    <cellStyle name="Note 2 3 6 3" xfId="8822" xr:uid="{00000000-0005-0000-0000-0000D7040000}"/>
    <cellStyle name="Note 2 3 7" xfId="3085" xr:uid="{00000000-0005-0000-0000-00006A090000}"/>
    <cellStyle name="Note 2 3 7 2" xfId="10242" xr:uid="{00000000-0005-0000-0000-0000D7040000}"/>
    <cellStyle name="Note 2 3 8" xfId="5957" xr:uid="{00000000-0005-0000-0000-0000F1010000}"/>
    <cellStyle name="Note 2 3 8 2" xfId="13126" xr:uid="{00000000-0005-0000-0000-0000F1010000}"/>
    <cellStyle name="Note 2 3 9" xfId="7402" xr:uid="{00000000-0005-0000-0000-0000D7040000}"/>
    <cellStyle name="Note 2 4" xfId="315" xr:uid="{00000000-0005-0000-0000-000083090000}"/>
    <cellStyle name="Note 2 4 2" xfId="583" xr:uid="{00000000-0005-0000-0000-000084090000}"/>
    <cellStyle name="Note 2 4 2 2" xfId="1049" xr:uid="{00000000-0005-0000-0000-000085090000}"/>
    <cellStyle name="Note 2 4 2 2 2" xfId="2476" xr:uid="{00000000-0005-0000-0000-000086090000}"/>
    <cellStyle name="Note 2 4 2 2 2 2" xfId="5316" xr:uid="{00000000-0005-0000-0000-000085090000}"/>
    <cellStyle name="Note 2 4 2 2 2 2 2" xfId="12473" xr:uid="{00000000-0005-0000-0000-0000E5040000}"/>
    <cellStyle name="Note 2 4 2 2 2 3" xfId="9634" xr:uid="{00000000-0005-0000-0000-0000E5040000}"/>
    <cellStyle name="Note 2 4 2 2 3" xfId="3897" xr:uid="{00000000-0005-0000-0000-000084090000}"/>
    <cellStyle name="Note 2 4 2 2 3 2" xfId="11054" xr:uid="{00000000-0005-0000-0000-0000E5040000}"/>
    <cellStyle name="Note 2 4 2 2 4" xfId="6818" xr:uid="{00000000-0005-0000-0000-0000F9040000}"/>
    <cellStyle name="Note 2 4 2 2 4 2" xfId="13947" xr:uid="{00000000-0005-0000-0000-0000F9040000}"/>
    <cellStyle name="Note 2 4 2 2 5" xfId="8215" xr:uid="{00000000-0005-0000-0000-0000E5040000}"/>
    <cellStyle name="Note 2 4 2 3" xfId="1513" xr:uid="{00000000-0005-0000-0000-000087090000}"/>
    <cellStyle name="Note 2 4 2 3 2" xfId="2940" xr:uid="{00000000-0005-0000-0000-000088090000}"/>
    <cellStyle name="Note 2 4 2 3 2 2" xfId="5780" xr:uid="{00000000-0005-0000-0000-000087090000}"/>
    <cellStyle name="Note 2 4 2 3 2 2 2" xfId="12937" xr:uid="{00000000-0005-0000-0000-0000E6040000}"/>
    <cellStyle name="Note 2 4 2 3 2 3" xfId="10098" xr:uid="{00000000-0005-0000-0000-0000E6040000}"/>
    <cellStyle name="Note 2 4 2 3 3" xfId="4361" xr:uid="{00000000-0005-0000-0000-000086090000}"/>
    <cellStyle name="Note 2 4 2 3 3 2" xfId="11518" xr:uid="{00000000-0005-0000-0000-0000E6040000}"/>
    <cellStyle name="Note 2 4 2 3 4" xfId="7282" xr:uid="{00000000-0005-0000-0000-0000FA040000}"/>
    <cellStyle name="Note 2 4 2 3 4 2" xfId="14411" xr:uid="{00000000-0005-0000-0000-0000FA040000}"/>
    <cellStyle name="Note 2 4 2 3 5" xfId="8679" xr:uid="{00000000-0005-0000-0000-0000E6040000}"/>
    <cellStyle name="Note 2 4 2 4" xfId="2010" xr:uid="{00000000-0005-0000-0000-000089090000}"/>
    <cellStyle name="Note 2 4 2 4 2" xfId="4850" xr:uid="{00000000-0005-0000-0000-000088090000}"/>
    <cellStyle name="Note 2 4 2 4 2 2" xfId="12007" xr:uid="{00000000-0005-0000-0000-0000E4040000}"/>
    <cellStyle name="Note 2 4 2 4 3" xfId="9168" xr:uid="{00000000-0005-0000-0000-0000E4040000}"/>
    <cellStyle name="Note 2 4 2 5" xfId="3431" xr:uid="{00000000-0005-0000-0000-000083090000}"/>
    <cellStyle name="Note 2 4 2 5 2" xfId="10588" xr:uid="{00000000-0005-0000-0000-0000E4040000}"/>
    <cellStyle name="Note 2 4 2 6" xfId="6303" xr:uid="{00000000-0005-0000-0000-0000F6010000}"/>
    <cellStyle name="Note 2 4 2 6 2" xfId="13472" xr:uid="{00000000-0005-0000-0000-0000F6010000}"/>
    <cellStyle name="Note 2 4 2 7" xfId="7749" xr:uid="{00000000-0005-0000-0000-0000E4040000}"/>
    <cellStyle name="Note 2 4 3" xfId="816" xr:uid="{00000000-0005-0000-0000-00008A090000}"/>
    <cellStyle name="Note 2 4 3 2" xfId="2243" xr:uid="{00000000-0005-0000-0000-00008B090000}"/>
    <cellStyle name="Note 2 4 3 2 2" xfId="5083" xr:uid="{00000000-0005-0000-0000-00008A090000}"/>
    <cellStyle name="Note 2 4 3 2 2 2" xfId="12240" xr:uid="{00000000-0005-0000-0000-0000E7040000}"/>
    <cellStyle name="Note 2 4 3 2 3" xfId="9401" xr:uid="{00000000-0005-0000-0000-0000E7040000}"/>
    <cellStyle name="Note 2 4 3 3" xfId="3664" xr:uid="{00000000-0005-0000-0000-000089090000}"/>
    <cellStyle name="Note 2 4 3 3 2" xfId="10821" xr:uid="{00000000-0005-0000-0000-0000E7040000}"/>
    <cellStyle name="Note 2 4 3 4" xfId="6586" xr:uid="{00000000-0005-0000-0000-0000FB040000}"/>
    <cellStyle name="Note 2 4 3 4 2" xfId="13715" xr:uid="{00000000-0005-0000-0000-0000FB040000}"/>
    <cellStyle name="Note 2 4 3 5" xfId="7982" xr:uid="{00000000-0005-0000-0000-0000E7040000}"/>
    <cellStyle name="Note 2 4 4" xfId="1280" xr:uid="{00000000-0005-0000-0000-00008C090000}"/>
    <cellStyle name="Note 2 4 4 2" xfId="2707" xr:uid="{00000000-0005-0000-0000-00008D090000}"/>
    <cellStyle name="Note 2 4 4 2 2" xfId="5547" xr:uid="{00000000-0005-0000-0000-00008C090000}"/>
    <cellStyle name="Note 2 4 4 2 2 2" xfId="12704" xr:uid="{00000000-0005-0000-0000-0000E8040000}"/>
    <cellStyle name="Note 2 4 4 2 3" xfId="9865" xr:uid="{00000000-0005-0000-0000-0000E8040000}"/>
    <cellStyle name="Note 2 4 4 3" xfId="4128" xr:uid="{00000000-0005-0000-0000-00008B090000}"/>
    <cellStyle name="Note 2 4 4 3 2" xfId="11285" xr:uid="{00000000-0005-0000-0000-0000E8040000}"/>
    <cellStyle name="Note 2 4 4 4" xfId="7049" xr:uid="{00000000-0005-0000-0000-0000FC040000}"/>
    <cellStyle name="Note 2 4 4 4 2" xfId="14178" xr:uid="{00000000-0005-0000-0000-0000FC040000}"/>
    <cellStyle name="Note 2 4 4 5" xfId="8446" xr:uid="{00000000-0005-0000-0000-0000E8040000}"/>
    <cellStyle name="Note 2 4 5" xfId="1777" xr:uid="{00000000-0005-0000-0000-00008E090000}"/>
    <cellStyle name="Note 2 4 5 2" xfId="4617" xr:uid="{00000000-0005-0000-0000-00008D090000}"/>
    <cellStyle name="Note 2 4 5 2 2" xfId="11774" xr:uid="{00000000-0005-0000-0000-0000E3040000}"/>
    <cellStyle name="Note 2 4 5 3" xfId="8935" xr:uid="{00000000-0005-0000-0000-0000E3040000}"/>
    <cellStyle name="Note 2 4 6" xfId="3198" xr:uid="{00000000-0005-0000-0000-000082090000}"/>
    <cellStyle name="Note 2 4 6 2" xfId="10355" xr:uid="{00000000-0005-0000-0000-0000E3040000}"/>
    <cellStyle name="Note 2 4 7" xfId="6070" xr:uid="{00000000-0005-0000-0000-0000F5010000}"/>
    <cellStyle name="Note 2 4 7 2" xfId="13239" xr:uid="{00000000-0005-0000-0000-0000F5010000}"/>
    <cellStyle name="Note 2 4 8" xfId="7516" xr:uid="{00000000-0005-0000-0000-0000E3040000}"/>
    <cellStyle name="Note 2 5" xfId="242" xr:uid="{00000000-0005-0000-0000-00008F090000}"/>
    <cellStyle name="Note 2 6" xfId="392" xr:uid="{00000000-0005-0000-0000-000090090000}"/>
    <cellStyle name="Note 2 6 2" xfId="863" xr:uid="{00000000-0005-0000-0000-000091090000}"/>
    <cellStyle name="Note 2 6 2 2" xfId="2290" xr:uid="{00000000-0005-0000-0000-000092090000}"/>
    <cellStyle name="Note 2 6 2 2 2" xfId="5130" xr:uid="{00000000-0005-0000-0000-000091090000}"/>
    <cellStyle name="Note 2 6 2 2 2 2" xfId="12287" xr:uid="{00000000-0005-0000-0000-0000EB040000}"/>
    <cellStyle name="Note 2 6 2 2 3" xfId="9448" xr:uid="{00000000-0005-0000-0000-0000EB040000}"/>
    <cellStyle name="Note 2 6 2 3" xfId="3711" xr:uid="{00000000-0005-0000-0000-000090090000}"/>
    <cellStyle name="Note 2 6 2 3 2" xfId="10868" xr:uid="{00000000-0005-0000-0000-0000EB040000}"/>
    <cellStyle name="Note 2 6 2 4" xfId="6633" xr:uid="{00000000-0005-0000-0000-0000FF040000}"/>
    <cellStyle name="Note 2 6 2 4 2" xfId="13762" xr:uid="{00000000-0005-0000-0000-0000FF040000}"/>
    <cellStyle name="Note 2 6 2 5" xfId="8029" xr:uid="{00000000-0005-0000-0000-0000EB040000}"/>
    <cellStyle name="Note 2 6 3" xfId="1327" xr:uid="{00000000-0005-0000-0000-000093090000}"/>
    <cellStyle name="Note 2 6 3 2" xfId="2754" xr:uid="{00000000-0005-0000-0000-000094090000}"/>
    <cellStyle name="Note 2 6 3 2 2" xfId="5594" xr:uid="{00000000-0005-0000-0000-000093090000}"/>
    <cellStyle name="Note 2 6 3 2 2 2" xfId="12751" xr:uid="{00000000-0005-0000-0000-0000EC040000}"/>
    <cellStyle name="Note 2 6 3 2 3" xfId="9912" xr:uid="{00000000-0005-0000-0000-0000EC040000}"/>
    <cellStyle name="Note 2 6 3 3" xfId="4175" xr:uid="{00000000-0005-0000-0000-000092090000}"/>
    <cellStyle name="Note 2 6 3 3 2" xfId="11332" xr:uid="{00000000-0005-0000-0000-0000EC040000}"/>
    <cellStyle name="Note 2 6 3 4" xfId="7096" xr:uid="{00000000-0005-0000-0000-000000050000}"/>
    <cellStyle name="Note 2 6 3 4 2" xfId="14225" xr:uid="{00000000-0005-0000-0000-000000050000}"/>
    <cellStyle name="Note 2 6 3 5" xfId="8493" xr:uid="{00000000-0005-0000-0000-0000EC040000}"/>
    <cellStyle name="Note 2 6 4" xfId="1824" xr:uid="{00000000-0005-0000-0000-000095090000}"/>
    <cellStyle name="Note 2 6 4 2" xfId="4664" xr:uid="{00000000-0005-0000-0000-000094090000}"/>
    <cellStyle name="Note 2 6 4 2 2" xfId="11821" xr:uid="{00000000-0005-0000-0000-0000EA040000}"/>
    <cellStyle name="Note 2 6 4 3" xfId="8982" xr:uid="{00000000-0005-0000-0000-0000EA040000}"/>
    <cellStyle name="Note 2 6 5" xfId="3245" xr:uid="{00000000-0005-0000-0000-00008F090000}"/>
    <cellStyle name="Note 2 6 5 2" xfId="10402" xr:uid="{00000000-0005-0000-0000-0000EA040000}"/>
    <cellStyle name="Note 2 6 6" xfId="6117" xr:uid="{00000000-0005-0000-0000-0000F8010000}"/>
    <cellStyle name="Note 2 6 6 2" xfId="13286" xr:uid="{00000000-0005-0000-0000-0000F8010000}"/>
    <cellStyle name="Note 2 6 7" xfId="7563" xr:uid="{00000000-0005-0000-0000-0000EA040000}"/>
    <cellStyle name="Note 2 7" xfId="630" xr:uid="{00000000-0005-0000-0000-000096090000}"/>
    <cellStyle name="Note 2 7 2" xfId="2057" xr:uid="{00000000-0005-0000-0000-000097090000}"/>
    <cellStyle name="Note 2 7 2 2" xfId="4897" xr:uid="{00000000-0005-0000-0000-000096090000}"/>
    <cellStyle name="Note 2 7 2 2 2" xfId="12054" xr:uid="{00000000-0005-0000-0000-0000ED040000}"/>
    <cellStyle name="Note 2 7 2 3" xfId="9215" xr:uid="{00000000-0005-0000-0000-0000ED040000}"/>
    <cellStyle name="Note 2 7 3" xfId="3478" xr:uid="{00000000-0005-0000-0000-000095090000}"/>
    <cellStyle name="Note 2 7 3 2" xfId="10635" xr:uid="{00000000-0005-0000-0000-0000ED040000}"/>
    <cellStyle name="Note 2 7 4" xfId="6400" xr:uid="{00000000-0005-0000-0000-000001050000}"/>
    <cellStyle name="Note 2 7 4 2" xfId="13529" xr:uid="{00000000-0005-0000-0000-000001050000}"/>
    <cellStyle name="Note 2 7 5" xfId="7796" xr:uid="{00000000-0005-0000-0000-0000ED040000}"/>
    <cellStyle name="Note 2 8" xfId="1094" xr:uid="{00000000-0005-0000-0000-000098090000}"/>
    <cellStyle name="Note 2 8 2" xfId="2521" xr:uid="{00000000-0005-0000-0000-000099090000}"/>
    <cellStyle name="Note 2 8 2 2" xfId="5361" xr:uid="{00000000-0005-0000-0000-000098090000}"/>
    <cellStyle name="Note 2 8 2 2 2" xfId="12518" xr:uid="{00000000-0005-0000-0000-0000EE040000}"/>
    <cellStyle name="Note 2 8 2 3" xfId="9679" xr:uid="{00000000-0005-0000-0000-0000EE040000}"/>
    <cellStyle name="Note 2 8 3" xfId="3942" xr:uid="{00000000-0005-0000-0000-000097090000}"/>
    <cellStyle name="Note 2 8 3 2" xfId="11099" xr:uid="{00000000-0005-0000-0000-0000EE040000}"/>
    <cellStyle name="Note 2 8 4" xfId="6863" xr:uid="{00000000-0005-0000-0000-000002050000}"/>
    <cellStyle name="Note 2 8 4 2" xfId="13992" xr:uid="{00000000-0005-0000-0000-000002050000}"/>
    <cellStyle name="Note 2 8 5" xfId="8260" xr:uid="{00000000-0005-0000-0000-0000EE040000}"/>
    <cellStyle name="Note 2 9" xfId="1590" xr:uid="{00000000-0005-0000-0000-00009A090000}"/>
    <cellStyle name="Note 2 9 2" xfId="4430" xr:uid="{00000000-0005-0000-0000-000099090000}"/>
    <cellStyle name="Note 2 9 2 2" xfId="11587" xr:uid="{00000000-0005-0000-0000-0000CA040000}"/>
    <cellStyle name="Note 2 9 3" xfId="8748" xr:uid="{00000000-0005-0000-0000-0000CA040000}"/>
    <cellStyle name="Note 3" xfId="47" xr:uid="{00000000-0005-0000-0000-00009B090000}"/>
    <cellStyle name="Note 3 10" xfId="3013" xr:uid="{00000000-0005-0000-0000-00009A090000}"/>
    <cellStyle name="Note 3 10 2" xfId="10170" xr:uid="{00000000-0005-0000-0000-0000EF040000}"/>
    <cellStyle name="Note 3 11" xfId="5880" xr:uid="{00000000-0005-0000-0000-0000F9010000}"/>
    <cellStyle name="Note 3 11 2" xfId="13054" xr:uid="{00000000-0005-0000-0000-0000F9010000}"/>
    <cellStyle name="Note 3 12" xfId="7330" xr:uid="{00000000-0005-0000-0000-0000EF040000}"/>
    <cellStyle name="Note 3 2" xfId="88" xr:uid="{00000000-0005-0000-0000-00009C090000}"/>
    <cellStyle name="Note 3 2 2" xfId="319" xr:uid="{00000000-0005-0000-0000-00009D090000}"/>
    <cellStyle name="Note 3 2 2 2" xfId="587" xr:uid="{00000000-0005-0000-0000-00009E090000}"/>
    <cellStyle name="Note 3 2 2 2 2" xfId="1053" xr:uid="{00000000-0005-0000-0000-00009F090000}"/>
    <cellStyle name="Note 3 2 2 2 2 2" xfId="2480" xr:uid="{00000000-0005-0000-0000-0000A0090000}"/>
    <cellStyle name="Note 3 2 2 2 2 2 2" xfId="5320" xr:uid="{00000000-0005-0000-0000-00009F090000}"/>
    <cellStyle name="Note 3 2 2 2 2 2 2 2" xfId="12477" xr:uid="{00000000-0005-0000-0000-0000F3040000}"/>
    <cellStyle name="Note 3 2 2 2 2 2 3" xfId="9638" xr:uid="{00000000-0005-0000-0000-0000F3040000}"/>
    <cellStyle name="Note 3 2 2 2 2 3" xfId="3901" xr:uid="{00000000-0005-0000-0000-00009E090000}"/>
    <cellStyle name="Note 3 2 2 2 2 3 2" xfId="11058" xr:uid="{00000000-0005-0000-0000-0000F3040000}"/>
    <cellStyle name="Note 3 2 2 2 2 4" xfId="6822" xr:uid="{00000000-0005-0000-0000-000007050000}"/>
    <cellStyle name="Note 3 2 2 2 2 4 2" xfId="13951" xr:uid="{00000000-0005-0000-0000-000007050000}"/>
    <cellStyle name="Note 3 2 2 2 2 5" xfId="8219" xr:uid="{00000000-0005-0000-0000-0000F3040000}"/>
    <cellStyle name="Note 3 2 2 2 3" xfId="1517" xr:uid="{00000000-0005-0000-0000-0000A1090000}"/>
    <cellStyle name="Note 3 2 2 2 3 2" xfId="2944" xr:uid="{00000000-0005-0000-0000-0000A2090000}"/>
    <cellStyle name="Note 3 2 2 2 3 2 2" xfId="5784" xr:uid="{00000000-0005-0000-0000-0000A1090000}"/>
    <cellStyle name="Note 3 2 2 2 3 2 2 2" xfId="12941" xr:uid="{00000000-0005-0000-0000-0000F4040000}"/>
    <cellStyle name="Note 3 2 2 2 3 2 3" xfId="10102" xr:uid="{00000000-0005-0000-0000-0000F4040000}"/>
    <cellStyle name="Note 3 2 2 2 3 3" xfId="4365" xr:uid="{00000000-0005-0000-0000-0000A0090000}"/>
    <cellStyle name="Note 3 2 2 2 3 3 2" xfId="11522" xr:uid="{00000000-0005-0000-0000-0000F4040000}"/>
    <cellStyle name="Note 3 2 2 2 3 4" xfId="7286" xr:uid="{00000000-0005-0000-0000-000008050000}"/>
    <cellStyle name="Note 3 2 2 2 3 4 2" xfId="14415" xr:uid="{00000000-0005-0000-0000-000008050000}"/>
    <cellStyle name="Note 3 2 2 2 3 5" xfId="8683" xr:uid="{00000000-0005-0000-0000-0000F4040000}"/>
    <cellStyle name="Note 3 2 2 2 4" xfId="2014" xr:uid="{00000000-0005-0000-0000-0000A3090000}"/>
    <cellStyle name="Note 3 2 2 2 4 2" xfId="4854" xr:uid="{00000000-0005-0000-0000-0000A2090000}"/>
    <cellStyle name="Note 3 2 2 2 4 2 2" xfId="12011" xr:uid="{00000000-0005-0000-0000-0000F2040000}"/>
    <cellStyle name="Note 3 2 2 2 4 3" xfId="9172" xr:uid="{00000000-0005-0000-0000-0000F2040000}"/>
    <cellStyle name="Note 3 2 2 2 5" xfId="3435" xr:uid="{00000000-0005-0000-0000-00009D090000}"/>
    <cellStyle name="Note 3 2 2 2 5 2" xfId="10592" xr:uid="{00000000-0005-0000-0000-0000F2040000}"/>
    <cellStyle name="Note 3 2 2 2 6" xfId="6307" xr:uid="{00000000-0005-0000-0000-0000FC010000}"/>
    <cellStyle name="Note 3 2 2 2 6 2" xfId="13476" xr:uid="{00000000-0005-0000-0000-0000FC010000}"/>
    <cellStyle name="Note 3 2 2 2 7" xfId="7753" xr:uid="{00000000-0005-0000-0000-0000F2040000}"/>
    <cellStyle name="Note 3 2 2 3" xfId="820" xr:uid="{00000000-0005-0000-0000-0000A4090000}"/>
    <cellStyle name="Note 3 2 2 3 2" xfId="2247" xr:uid="{00000000-0005-0000-0000-0000A5090000}"/>
    <cellStyle name="Note 3 2 2 3 2 2" xfId="5087" xr:uid="{00000000-0005-0000-0000-0000A4090000}"/>
    <cellStyle name="Note 3 2 2 3 2 2 2" xfId="12244" xr:uid="{00000000-0005-0000-0000-0000F5040000}"/>
    <cellStyle name="Note 3 2 2 3 2 3" xfId="9405" xr:uid="{00000000-0005-0000-0000-0000F5040000}"/>
    <cellStyle name="Note 3 2 2 3 3" xfId="3668" xr:uid="{00000000-0005-0000-0000-0000A3090000}"/>
    <cellStyle name="Note 3 2 2 3 3 2" xfId="10825" xr:uid="{00000000-0005-0000-0000-0000F5040000}"/>
    <cellStyle name="Note 3 2 2 3 4" xfId="6590" xr:uid="{00000000-0005-0000-0000-000009050000}"/>
    <cellStyle name="Note 3 2 2 3 4 2" xfId="13719" xr:uid="{00000000-0005-0000-0000-000009050000}"/>
    <cellStyle name="Note 3 2 2 3 5" xfId="7986" xr:uid="{00000000-0005-0000-0000-0000F5040000}"/>
    <cellStyle name="Note 3 2 2 4" xfId="1284" xr:uid="{00000000-0005-0000-0000-0000A6090000}"/>
    <cellStyle name="Note 3 2 2 4 2" xfId="2711" xr:uid="{00000000-0005-0000-0000-0000A7090000}"/>
    <cellStyle name="Note 3 2 2 4 2 2" xfId="5551" xr:uid="{00000000-0005-0000-0000-0000A6090000}"/>
    <cellStyle name="Note 3 2 2 4 2 2 2" xfId="12708" xr:uid="{00000000-0005-0000-0000-0000F6040000}"/>
    <cellStyle name="Note 3 2 2 4 2 3" xfId="9869" xr:uid="{00000000-0005-0000-0000-0000F6040000}"/>
    <cellStyle name="Note 3 2 2 4 3" xfId="4132" xr:uid="{00000000-0005-0000-0000-0000A5090000}"/>
    <cellStyle name="Note 3 2 2 4 3 2" xfId="11289" xr:uid="{00000000-0005-0000-0000-0000F6040000}"/>
    <cellStyle name="Note 3 2 2 4 4" xfId="7053" xr:uid="{00000000-0005-0000-0000-00000A050000}"/>
    <cellStyle name="Note 3 2 2 4 4 2" xfId="14182" xr:uid="{00000000-0005-0000-0000-00000A050000}"/>
    <cellStyle name="Note 3 2 2 4 5" xfId="8450" xr:uid="{00000000-0005-0000-0000-0000F6040000}"/>
    <cellStyle name="Note 3 2 2 5" xfId="1781" xr:uid="{00000000-0005-0000-0000-0000A8090000}"/>
    <cellStyle name="Note 3 2 2 5 2" xfId="4621" xr:uid="{00000000-0005-0000-0000-0000A7090000}"/>
    <cellStyle name="Note 3 2 2 5 2 2" xfId="11778" xr:uid="{00000000-0005-0000-0000-0000F1040000}"/>
    <cellStyle name="Note 3 2 2 5 3" xfId="8939" xr:uid="{00000000-0005-0000-0000-0000F1040000}"/>
    <cellStyle name="Note 3 2 2 6" xfId="3202" xr:uid="{00000000-0005-0000-0000-00009C090000}"/>
    <cellStyle name="Note 3 2 2 6 2" xfId="10359" xr:uid="{00000000-0005-0000-0000-0000F1040000}"/>
    <cellStyle name="Note 3 2 2 7" xfId="6074" xr:uid="{00000000-0005-0000-0000-0000FB010000}"/>
    <cellStyle name="Note 3 2 2 7 2" xfId="13243" xr:uid="{00000000-0005-0000-0000-0000FB010000}"/>
    <cellStyle name="Note 3 2 2 8" xfId="7520" xr:uid="{00000000-0005-0000-0000-0000F1040000}"/>
    <cellStyle name="Note 3 2 3" xfId="434" xr:uid="{00000000-0005-0000-0000-0000A9090000}"/>
    <cellStyle name="Note 3 2 3 2" xfId="900" xr:uid="{00000000-0005-0000-0000-0000AA090000}"/>
    <cellStyle name="Note 3 2 3 2 2" xfId="2327" xr:uid="{00000000-0005-0000-0000-0000AB090000}"/>
    <cellStyle name="Note 3 2 3 2 2 2" xfId="5167" xr:uid="{00000000-0005-0000-0000-0000AA090000}"/>
    <cellStyle name="Note 3 2 3 2 2 2 2" xfId="12324" xr:uid="{00000000-0005-0000-0000-0000F8040000}"/>
    <cellStyle name="Note 3 2 3 2 2 3" xfId="9485" xr:uid="{00000000-0005-0000-0000-0000F8040000}"/>
    <cellStyle name="Note 3 2 3 2 3" xfId="3748" xr:uid="{00000000-0005-0000-0000-0000A9090000}"/>
    <cellStyle name="Note 3 2 3 2 3 2" xfId="10905" xr:uid="{00000000-0005-0000-0000-0000F8040000}"/>
    <cellStyle name="Note 3 2 3 2 4" xfId="6670" xr:uid="{00000000-0005-0000-0000-00000C050000}"/>
    <cellStyle name="Note 3 2 3 2 4 2" xfId="13799" xr:uid="{00000000-0005-0000-0000-00000C050000}"/>
    <cellStyle name="Note 3 2 3 2 5" xfId="8066" xr:uid="{00000000-0005-0000-0000-0000F8040000}"/>
    <cellStyle name="Note 3 2 3 3" xfId="1364" xr:uid="{00000000-0005-0000-0000-0000AC090000}"/>
    <cellStyle name="Note 3 2 3 3 2" xfId="2791" xr:uid="{00000000-0005-0000-0000-0000AD090000}"/>
    <cellStyle name="Note 3 2 3 3 2 2" xfId="5631" xr:uid="{00000000-0005-0000-0000-0000AC090000}"/>
    <cellStyle name="Note 3 2 3 3 2 2 2" xfId="12788" xr:uid="{00000000-0005-0000-0000-0000F9040000}"/>
    <cellStyle name="Note 3 2 3 3 2 3" xfId="9949" xr:uid="{00000000-0005-0000-0000-0000F9040000}"/>
    <cellStyle name="Note 3 2 3 3 3" xfId="4212" xr:uid="{00000000-0005-0000-0000-0000AB090000}"/>
    <cellStyle name="Note 3 2 3 3 3 2" xfId="11369" xr:uid="{00000000-0005-0000-0000-0000F9040000}"/>
    <cellStyle name="Note 3 2 3 3 4" xfId="7133" xr:uid="{00000000-0005-0000-0000-00000D050000}"/>
    <cellStyle name="Note 3 2 3 3 4 2" xfId="14262" xr:uid="{00000000-0005-0000-0000-00000D050000}"/>
    <cellStyle name="Note 3 2 3 3 5" xfId="8530" xr:uid="{00000000-0005-0000-0000-0000F9040000}"/>
    <cellStyle name="Note 3 2 3 4" xfId="1861" xr:uid="{00000000-0005-0000-0000-0000AE090000}"/>
    <cellStyle name="Note 3 2 3 4 2" xfId="4701" xr:uid="{00000000-0005-0000-0000-0000AD090000}"/>
    <cellStyle name="Note 3 2 3 4 2 2" xfId="11858" xr:uid="{00000000-0005-0000-0000-0000F7040000}"/>
    <cellStyle name="Note 3 2 3 4 3" xfId="9019" xr:uid="{00000000-0005-0000-0000-0000F7040000}"/>
    <cellStyle name="Note 3 2 3 5" xfId="3282" xr:uid="{00000000-0005-0000-0000-0000A8090000}"/>
    <cellStyle name="Note 3 2 3 5 2" xfId="10439" xr:uid="{00000000-0005-0000-0000-0000F7040000}"/>
    <cellStyle name="Note 3 2 3 6" xfId="6154" xr:uid="{00000000-0005-0000-0000-0000FD010000}"/>
    <cellStyle name="Note 3 2 3 6 2" xfId="13323" xr:uid="{00000000-0005-0000-0000-0000FD010000}"/>
    <cellStyle name="Note 3 2 3 7" xfId="7600" xr:uid="{00000000-0005-0000-0000-0000F7040000}"/>
    <cellStyle name="Note 3 2 4" xfId="667" xr:uid="{00000000-0005-0000-0000-0000AF090000}"/>
    <cellStyle name="Note 3 2 4 2" xfId="2094" xr:uid="{00000000-0005-0000-0000-0000B0090000}"/>
    <cellStyle name="Note 3 2 4 2 2" xfId="4934" xr:uid="{00000000-0005-0000-0000-0000AF090000}"/>
    <cellStyle name="Note 3 2 4 2 2 2" xfId="12091" xr:uid="{00000000-0005-0000-0000-0000FA040000}"/>
    <cellStyle name="Note 3 2 4 2 3" xfId="9252" xr:uid="{00000000-0005-0000-0000-0000FA040000}"/>
    <cellStyle name="Note 3 2 4 3" xfId="3515" xr:uid="{00000000-0005-0000-0000-0000AE090000}"/>
    <cellStyle name="Note 3 2 4 3 2" xfId="10672" xr:uid="{00000000-0005-0000-0000-0000FA040000}"/>
    <cellStyle name="Note 3 2 4 4" xfId="6437" xr:uid="{00000000-0005-0000-0000-00000E050000}"/>
    <cellStyle name="Note 3 2 4 4 2" xfId="13566" xr:uid="{00000000-0005-0000-0000-00000E050000}"/>
    <cellStyle name="Note 3 2 4 5" xfId="7833" xr:uid="{00000000-0005-0000-0000-0000FA040000}"/>
    <cellStyle name="Note 3 2 5" xfId="1131" xr:uid="{00000000-0005-0000-0000-0000B1090000}"/>
    <cellStyle name="Note 3 2 5 2" xfId="2558" xr:uid="{00000000-0005-0000-0000-0000B2090000}"/>
    <cellStyle name="Note 3 2 5 2 2" xfId="5398" xr:uid="{00000000-0005-0000-0000-0000B1090000}"/>
    <cellStyle name="Note 3 2 5 2 2 2" xfId="12555" xr:uid="{00000000-0005-0000-0000-0000FB040000}"/>
    <cellStyle name="Note 3 2 5 2 3" xfId="9716" xr:uid="{00000000-0005-0000-0000-0000FB040000}"/>
    <cellStyle name="Note 3 2 5 3" xfId="3979" xr:uid="{00000000-0005-0000-0000-0000B0090000}"/>
    <cellStyle name="Note 3 2 5 3 2" xfId="11136" xr:uid="{00000000-0005-0000-0000-0000FB040000}"/>
    <cellStyle name="Note 3 2 5 4" xfId="6900" xr:uid="{00000000-0005-0000-0000-00000F050000}"/>
    <cellStyle name="Note 3 2 5 4 2" xfId="14029" xr:uid="{00000000-0005-0000-0000-00000F050000}"/>
    <cellStyle name="Note 3 2 5 5" xfId="8297" xr:uid="{00000000-0005-0000-0000-0000FB040000}"/>
    <cellStyle name="Note 3 2 6" xfId="1627" xr:uid="{00000000-0005-0000-0000-0000B3090000}"/>
    <cellStyle name="Note 3 2 6 2" xfId="4467" xr:uid="{00000000-0005-0000-0000-0000B2090000}"/>
    <cellStyle name="Note 3 2 6 2 2" xfId="11624" xr:uid="{00000000-0005-0000-0000-0000F0040000}"/>
    <cellStyle name="Note 3 2 6 3" xfId="8785" xr:uid="{00000000-0005-0000-0000-0000F0040000}"/>
    <cellStyle name="Note 3 2 7" xfId="3049" xr:uid="{00000000-0005-0000-0000-00009B090000}"/>
    <cellStyle name="Note 3 2 7 2" xfId="10206" xr:uid="{00000000-0005-0000-0000-0000F0040000}"/>
    <cellStyle name="Note 3 2 8" xfId="5921" xr:uid="{00000000-0005-0000-0000-0000FA010000}"/>
    <cellStyle name="Note 3 2 8 2" xfId="13090" xr:uid="{00000000-0005-0000-0000-0000FA010000}"/>
    <cellStyle name="Note 3 2 9" xfId="7366" xr:uid="{00000000-0005-0000-0000-0000F0040000}"/>
    <cellStyle name="Note 3 3" xfId="135" xr:uid="{00000000-0005-0000-0000-0000B4090000}"/>
    <cellStyle name="Note 3 3 2" xfId="320" xr:uid="{00000000-0005-0000-0000-0000B5090000}"/>
    <cellStyle name="Note 3 3 2 2" xfId="588" xr:uid="{00000000-0005-0000-0000-0000B6090000}"/>
    <cellStyle name="Note 3 3 2 2 2" xfId="1054" xr:uid="{00000000-0005-0000-0000-0000B7090000}"/>
    <cellStyle name="Note 3 3 2 2 2 2" xfId="2481" xr:uid="{00000000-0005-0000-0000-0000B8090000}"/>
    <cellStyle name="Note 3 3 2 2 2 2 2" xfId="5321" xr:uid="{00000000-0005-0000-0000-0000B7090000}"/>
    <cellStyle name="Note 3 3 2 2 2 2 2 2" xfId="12478" xr:uid="{00000000-0005-0000-0000-0000FF040000}"/>
    <cellStyle name="Note 3 3 2 2 2 2 3" xfId="9639" xr:uid="{00000000-0005-0000-0000-0000FF040000}"/>
    <cellStyle name="Note 3 3 2 2 2 3" xfId="3902" xr:uid="{00000000-0005-0000-0000-0000B6090000}"/>
    <cellStyle name="Note 3 3 2 2 2 3 2" xfId="11059" xr:uid="{00000000-0005-0000-0000-0000FF040000}"/>
    <cellStyle name="Note 3 3 2 2 2 4" xfId="6823" xr:uid="{00000000-0005-0000-0000-000013050000}"/>
    <cellStyle name="Note 3 3 2 2 2 4 2" xfId="13952" xr:uid="{00000000-0005-0000-0000-000013050000}"/>
    <cellStyle name="Note 3 3 2 2 2 5" xfId="8220" xr:uid="{00000000-0005-0000-0000-0000FF040000}"/>
    <cellStyle name="Note 3 3 2 2 3" xfId="1518" xr:uid="{00000000-0005-0000-0000-0000B9090000}"/>
    <cellStyle name="Note 3 3 2 2 3 2" xfId="2945" xr:uid="{00000000-0005-0000-0000-0000BA090000}"/>
    <cellStyle name="Note 3 3 2 2 3 2 2" xfId="5785" xr:uid="{00000000-0005-0000-0000-0000B9090000}"/>
    <cellStyle name="Note 3 3 2 2 3 2 2 2" xfId="12942" xr:uid="{00000000-0005-0000-0000-000000050000}"/>
    <cellStyle name="Note 3 3 2 2 3 2 3" xfId="10103" xr:uid="{00000000-0005-0000-0000-000000050000}"/>
    <cellStyle name="Note 3 3 2 2 3 3" xfId="4366" xr:uid="{00000000-0005-0000-0000-0000B8090000}"/>
    <cellStyle name="Note 3 3 2 2 3 3 2" xfId="11523" xr:uid="{00000000-0005-0000-0000-000000050000}"/>
    <cellStyle name="Note 3 3 2 2 3 4" xfId="7287" xr:uid="{00000000-0005-0000-0000-000014050000}"/>
    <cellStyle name="Note 3 3 2 2 3 4 2" xfId="14416" xr:uid="{00000000-0005-0000-0000-000014050000}"/>
    <cellStyle name="Note 3 3 2 2 3 5" xfId="8684" xr:uid="{00000000-0005-0000-0000-000000050000}"/>
    <cellStyle name="Note 3 3 2 2 4" xfId="2015" xr:uid="{00000000-0005-0000-0000-0000BB090000}"/>
    <cellStyle name="Note 3 3 2 2 4 2" xfId="4855" xr:uid="{00000000-0005-0000-0000-0000BA090000}"/>
    <cellStyle name="Note 3 3 2 2 4 2 2" xfId="12012" xr:uid="{00000000-0005-0000-0000-0000FE040000}"/>
    <cellStyle name="Note 3 3 2 2 4 3" xfId="9173" xr:uid="{00000000-0005-0000-0000-0000FE040000}"/>
    <cellStyle name="Note 3 3 2 2 5" xfId="3436" xr:uid="{00000000-0005-0000-0000-0000B5090000}"/>
    <cellStyle name="Note 3 3 2 2 5 2" xfId="10593" xr:uid="{00000000-0005-0000-0000-0000FE040000}"/>
    <cellStyle name="Note 3 3 2 2 6" xfId="6308" xr:uid="{00000000-0005-0000-0000-000000020000}"/>
    <cellStyle name="Note 3 3 2 2 6 2" xfId="13477" xr:uid="{00000000-0005-0000-0000-000000020000}"/>
    <cellStyle name="Note 3 3 2 2 7" xfId="7754" xr:uid="{00000000-0005-0000-0000-0000FE040000}"/>
    <cellStyle name="Note 3 3 2 3" xfId="821" xr:uid="{00000000-0005-0000-0000-0000BC090000}"/>
    <cellStyle name="Note 3 3 2 3 2" xfId="2248" xr:uid="{00000000-0005-0000-0000-0000BD090000}"/>
    <cellStyle name="Note 3 3 2 3 2 2" xfId="5088" xr:uid="{00000000-0005-0000-0000-0000BC090000}"/>
    <cellStyle name="Note 3 3 2 3 2 2 2" xfId="12245" xr:uid="{00000000-0005-0000-0000-000001050000}"/>
    <cellStyle name="Note 3 3 2 3 2 3" xfId="9406" xr:uid="{00000000-0005-0000-0000-000001050000}"/>
    <cellStyle name="Note 3 3 2 3 3" xfId="3669" xr:uid="{00000000-0005-0000-0000-0000BB090000}"/>
    <cellStyle name="Note 3 3 2 3 3 2" xfId="10826" xr:uid="{00000000-0005-0000-0000-000001050000}"/>
    <cellStyle name="Note 3 3 2 3 4" xfId="6591" xr:uid="{00000000-0005-0000-0000-000015050000}"/>
    <cellStyle name="Note 3 3 2 3 4 2" xfId="13720" xr:uid="{00000000-0005-0000-0000-000015050000}"/>
    <cellStyle name="Note 3 3 2 3 5" xfId="7987" xr:uid="{00000000-0005-0000-0000-000001050000}"/>
    <cellStyle name="Note 3 3 2 4" xfId="1285" xr:uid="{00000000-0005-0000-0000-0000BE090000}"/>
    <cellStyle name="Note 3 3 2 4 2" xfId="2712" xr:uid="{00000000-0005-0000-0000-0000BF090000}"/>
    <cellStyle name="Note 3 3 2 4 2 2" xfId="5552" xr:uid="{00000000-0005-0000-0000-0000BE090000}"/>
    <cellStyle name="Note 3 3 2 4 2 2 2" xfId="12709" xr:uid="{00000000-0005-0000-0000-000002050000}"/>
    <cellStyle name="Note 3 3 2 4 2 3" xfId="9870" xr:uid="{00000000-0005-0000-0000-000002050000}"/>
    <cellStyle name="Note 3 3 2 4 3" xfId="4133" xr:uid="{00000000-0005-0000-0000-0000BD090000}"/>
    <cellStyle name="Note 3 3 2 4 3 2" xfId="11290" xr:uid="{00000000-0005-0000-0000-000002050000}"/>
    <cellStyle name="Note 3 3 2 4 4" xfId="7054" xr:uid="{00000000-0005-0000-0000-000016050000}"/>
    <cellStyle name="Note 3 3 2 4 4 2" xfId="14183" xr:uid="{00000000-0005-0000-0000-000016050000}"/>
    <cellStyle name="Note 3 3 2 4 5" xfId="8451" xr:uid="{00000000-0005-0000-0000-000002050000}"/>
    <cellStyle name="Note 3 3 2 5" xfId="1782" xr:uid="{00000000-0005-0000-0000-0000C0090000}"/>
    <cellStyle name="Note 3 3 2 5 2" xfId="4622" xr:uid="{00000000-0005-0000-0000-0000BF090000}"/>
    <cellStyle name="Note 3 3 2 5 2 2" xfId="11779" xr:uid="{00000000-0005-0000-0000-0000FD040000}"/>
    <cellStyle name="Note 3 3 2 5 3" xfId="8940" xr:uid="{00000000-0005-0000-0000-0000FD040000}"/>
    <cellStyle name="Note 3 3 2 6" xfId="3203" xr:uid="{00000000-0005-0000-0000-0000B4090000}"/>
    <cellStyle name="Note 3 3 2 6 2" xfId="10360" xr:uid="{00000000-0005-0000-0000-0000FD040000}"/>
    <cellStyle name="Note 3 3 2 7" xfId="6075" xr:uid="{00000000-0005-0000-0000-0000FF010000}"/>
    <cellStyle name="Note 3 3 2 7 2" xfId="13244" xr:uid="{00000000-0005-0000-0000-0000FF010000}"/>
    <cellStyle name="Note 3 3 2 8" xfId="7521" xr:uid="{00000000-0005-0000-0000-0000FD040000}"/>
    <cellStyle name="Note 3 3 3" xfId="471" xr:uid="{00000000-0005-0000-0000-0000C1090000}"/>
    <cellStyle name="Note 3 3 3 2" xfId="937" xr:uid="{00000000-0005-0000-0000-0000C2090000}"/>
    <cellStyle name="Note 3 3 3 2 2" xfId="2364" xr:uid="{00000000-0005-0000-0000-0000C3090000}"/>
    <cellStyle name="Note 3 3 3 2 2 2" xfId="5204" xr:uid="{00000000-0005-0000-0000-0000C2090000}"/>
    <cellStyle name="Note 3 3 3 2 2 2 2" xfId="12361" xr:uid="{00000000-0005-0000-0000-000004050000}"/>
    <cellStyle name="Note 3 3 3 2 2 3" xfId="9522" xr:uid="{00000000-0005-0000-0000-000004050000}"/>
    <cellStyle name="Note 3 3 3 2 3" xfId="3785" xr:uid="{00000000-0005-0000-0000-0000C1090000}"/>
    <cellStyle name="Note 3 3 3 2 3 2" xfId="10942" xr:uid="{00000000-0005-0000-0000-000004050000}"/>
    <cellStyle name="Note 3 3 3 2 4" xfId="6707" xr:uid="{00000000-0005-0000-0000-000018050000}"/>
    <cellStyle name="Note 3 3 3 2 4 2" xfId="13836" xr:uid="{00000000-0005-0000-0000-000018050000}"/>
    <cellStyle name="Note 3 3 3 2 5" xfId="8103" xr:uid="{00000000-0005-0000-0000-000004050000}"/>
    <cellStyle name="Note 3 3 3 3" xfId="1401" xr:uid="{00000000-0005-0000-0000-0000C4090000}"/>
    <cellStyle name="Note 3 3 3 3 2" xfId="2828" xr:uid="{00000000-0005-0000-0000-0000C5090000}"/>
    <cellStyle name="Note 3 3 3 3 2 2" xfId="5668" xr:uid="{00000000-0005-0000-0000-0000C4090000}"/>
    <cellStyle name="Note 3 3 3 3 2 2 2" xfId="12825" xr:uid="{00000000-0005-0000-0000-000005050000}"/>
    <cellStyle name="Note 3 3 3 3 2 3" xfId="9986" xr:uid="{00000000-0005-0000-0000-000005050000}"/>
    <cellStyle name="Note 3 3 3 3 3" xfId="4249" xr:uid="{00000000-0005-0000-0000-0000C3090000}"/>
    <cellStyle name="Note 3 3 3 3 3 2" xfId="11406" xr:uid="{00000000-0005-0000-0000-000005050000}"/>
    <cellStyle name="Note 3 3 3 3 4" xfId="7170" xr:uid="{00000000-0005-0000-0000-000019050000}"/>
    <cellStyle name="Note 3 3 3 3 4 2" xfId="14299" xr:uid="{00000000-0005-0000-0000-000019050000}"/>
    <cellStyle name="Note 3 3 3 3 5" xfId="8567" xr:uid="{00000000-0005-0000-0000-000005050000}"/>
    <cellStyle name="Note 3 3 3 4" xfId="1898" xr:uid="{00000000-0005-0000-0000-0000C6090000}"/>
    <cellStyle name="Note 3 3 3 4 2" xfId="4738" xr:uid="{00000000-0005-0000-0000-0000C5090000}"/>
    <cellStyle name="Note 3 3 3 4 2 2" xfId="11895" xr:uid="{00000000-0005-0000-0000-000003050000}"/>
    <cellStyle name="Note 3 3 3 4 3" xfId="9056" xr:uid="{00000000-0005-0000-0000-000003050000}"/>
    <cellStyle name="Note 3 3 3 5" xfId="3319" xr:uid="{00000000-0005-0000-0000-0000C0090000}"/>
    <cellStyle name="Note 3 3 3 5 2" xfId="10476" xr:uid="{00000000-0005-0000-0000-000003050000}"/>
    <cellStyle name="Note 3 3 3 6" xfId="6191" xr:uid="{00000000-0005-0000-0000-000001020000}"/>
    <cellStyle name="Note 3 3 3 6 2" xfId="13360" xr:uid="{00000000-0005-0000-0000-000001020000}"/>
    <cellStyle name="Note 3 3 3 7" xfId="7637" xr:uid="{00000000-0005-0000-0000-000003050000}"/>
    <cellStyle name="Note 3 3 4" xfId="704" xr:uid="{00000000-0005-0000-0000-0000C7090000}"/>
    <cellStyle name="Note 3 3 4 2" xfId="2131" xr:uid="{00000000-0005-0000-0000-0000C8090000}"/>
    <cellStyle name="Note 3 3 4 2 2" xfId="4971" xr:uid="{00000000-0005-0000-0000-0000C7090000}"/>
    <cellStyle name="Note 3 3 4 2 2 2" xfId="12128" xr:uid="{00000000-0005-0000-0000-000006050000}"/>
    <cellStyle name="Note 3 3 4 2 3" xfId="9289" xr:uid="{00000000-0005-0000-0000-000006050000}"/>
    <cellStyle name="Note 3 3 4 3" xfId="3552" xr:uid="{00000000-0005-0000-0000-0000C6090000}"/>
    <cellStyle name="Note 3 3 4 3 2" xfId="10709" xr:uid="{00000000-0005-0000-0000-000006050000}"/>
    <cellStyle name="Note 3 3 4 4" xfId="6474" xr:uid="{00000000-0005-0000-0000-00001A050000}"/>
    <cellStyle name="Note 3 3 4 4 2" xfId="13603" xr:uid="{00000000-0005-0000-0000-00001A050000}"/>
    <cellStyle name="Note 3 3 4 5" xfId="7870" xr:uid="{00000000-0005-0000-0000-000006050000}"/>
    <cellStyle name="Note 3 3 5" xfId="1168" xr:uid="{00000000-0005-0000-0000-0000C9090000}"/>
    <cellStyle name="Note 3 3 5 2" xfId="2595" xr:uid="{00000000-0005-0000-0000-0000CA090000}"/>
    <cellStyle name="Note 3 3 5 2 2" xfId="5435" xr:uid="{00000000-0005-0000-0000-0000C9090000}"/>
    <cellStyle name="Note 3 3 5 2 2 2" xfId="12592" xr:uid="{00000000-0005-0000-0000-000007050000}"/>
    <cellStyle name="Note 3 3 5 2 3" xfId="9753" xr:uid="{00000000-0005-0000-0000-000007050000}"/>
    <cellStyle name="Note 3 3 5 3" xfId="4016" xr:uid="{00000000-0005-0000-0000-0000C8090000}"/>
    <cellStyle name="Note 3 3 5 3 2" xfId="11173" xr:uid="{00000000-0005-0000-0000-000007050000}"/>
    <cellStyle name="Note 3 3 5 4" xfId="6937" xr:uid="{00000000-0005-0000-0000-00001B050000}"/>
    <cellStyle name="Note 3 3 5 4 2" xfId="14066" xr:uid="{00000000-0005-0000-0000-00001B050000}"/>
    <cellStyle name="Note 3 3 5 5" xfId="8334" xr:uid="{00000000-0005-0000-0000-000007050000}"/>
    <cellStyle name="Note 3 3 6" xfId="1665" xr:uid="{00000000-0005-0000-0000-0000CB090000}"/>
    <cellStyle name="Note 3 3 6 2" xfId="4505" xr:uid="{00000000-0005-0000-0000-0000CA090000}"/>
    <cellStyle name="Note 3 3 6 2 2" xfId="11662" xr:uid="{00000000-0005-0000-0000-0000FC040000}"/>
    <cellStyle name="Note 3 3 6 3" xfId="8823" xr:uid="{00000000-0005-0000-0000-0000FC040000}"/>
    <cellStyle name="Note 3 3 7" xfId="3086" xr:uid="{00000000-0005-0000-0000-0000B3090000}"/>
    <cellStyle name="Note 3 3 7 2" xfId="10243" xr:uid="{00000000-0005-0000-0000-0000FC040000}"/>
    <cellStyle name="Note 3 3 8" xfId="5958" xr:uid="{00000000-0005-0000-0000-0000FE010000}"/>
    <cellStyle name="Note 3 3 8 2" xfId="13127" xr:uid="{00000000-0005-0000-0000-0000FE010000}"/>
    <cellStyle name="Note 3 3 9" xfId="7403" xr:uid="{00000000-0005-0000-0000-0000FC040000}"/>
    <cellStyle name="Note 3 4" xfId="318" xr:uid="{00000000-0005-0000-0000-0000CC090000}"/>
    <cellStyle name="Note 3 4 2" xfId="586" xr:uid="{00000000-0005-0000-0000-0000CD090000}"/>
    <cellStyle name="Note 3 4 2 2" xfId="1052" xr:uid="{00000000-0005-0000-0000-0000CE090000}"/>
    <cellStyle name="Note 3 4 2 2 2" xfId="2479" xr:uid="{00000000-0005-0000-0000-0000CF090000}"/>
    <cellStyle name="Note 3 4 2 2 2 2" xfId="5319" xr:uid="{00000000-0005-0000-0000-0000CE090000}"/>
    <cellStyle name="Note 3 4 2 2 2 2 2" xfId="12476" xr:uid="{00000000-0005-0000-0000-00000A050000}"/>
    <cellStyle name="Note 3 4 2 2 2 3" xfId="9637" xr:uid="{00000000-0005-0000-0000-00000A050000}"/>
    <cellStyle name="Note 3 4 2 2 3" xfId="3900" xr:uid="{00000000-0005-0000-0000-0000CD090000}"/>
    <cellStyle name="Note 3 4 2 2 3 2" xfId="11057" xr:uid="{00000000-0005-0000-0000-00000A050000}"/>
    <cellStyle name="Note 3 4 2 2 4" xfId="6821" xr:uid="{00000000-0005-0000-0000-00001E050000}"/>
    <cellStyle name="Note 3 4 2 2 4 2" xfId="13950" xr:uid="{00000000-0005-0000-0000-00001E050000}"/>
    <cellStyle name="Note 3 4 2 2 5" xfId="8218" xr:uid="{00000000-0005-0000-0000-00000A050000}"/>
    <cellStyle name="Note 3 4 2 3" xfId="1516" xr:uid="{00000000-0005-0000-0000-0000D0090000}"/>
    <cellStyle name="Note 3 4 2 3 2" xfId="2943" xr:uid="{00000000-0005-0000-0000-0000D1090000}"/>
    <cellStyle name="Note 3 4 2 3 2 2" xfId="5783" xr:uid="{00000000-0005-0000-0000-0000D0090000}"/>
    <cellStyle name="Note 3 4 2 3 2 2 2" xfId="12940" xr:uid="{00000000-0005-0000-0000-00000B050000}"/>
    <cellStyle name="Note 3 4 2 3 2 3" xfId="10101" xr:uid="{00000000-0005-0000-0000-00000B050000}"/>
    <cellStyle name="Note 3 4 2 3 3" xfId="4364" xr:uid="{00000000-0005-0000-0000-0000CF090000}"/>
    <cellStyle name="Note 3 4 2 3 3 2" xfId="11521" xr:uid="{00000000-0005-0000-0000-00000B050000}"/>
    <cellStyle name="Note 3 4 2 3 4" xfId="7285" xr:uid="{00000000-0005-0000-0000-00001F050000}"/>
    <cellStyle name="Note 3 4 2 3 4 2" xfId="14414" xr:uid="{00000000-0005-0000-0000-00001F050000}"/>
    <cellStyle name="Note 3 4 2 3 5" xfId="8682" xr:uid="{00000000-0005-0000-0000-00000B050000}"/>
    <cellStyle name="Note 3 4 2 4" xfId="2013" xr:uid="{00000000-0005-0000-0000-0000D2090000}"/>
    <cellStyle name="Note 3 4 2 4 2" xfId="4853" xr:uid="{00000000-0005-0000-0000-0000D1090000}"/>
    <cellStyle name="Note 3 4 2 4 2 2" xfId="12010" xr:uid="{00000000-0005-0000-0000-000009050000}"/>
    <cellStyle name="Note 3 4 2 4 3" xfId="9171" xr:uid="{00000000-0005-0000-0000-000009050000}"/>
    <cellStyle name="Note 3 4 2 5" xfId="3434" xr:uid="{00000000-0005-0000-0000-0000CC090000}"/>
    <cellStyle name="Note 3 4 2 5 2" xfId="10591" xr:uid="{00000000-0005-0000-0000-000009050000}"/>
    <cellStyle name="Note 3 4 2 6" xfId="6306" xr:uid="{00000000-0005-0000-0000-000003020000}"/>
    <cellStyle name="Note 3 4 2 6 2" xfId="13475" xr:uid="{00000000-0005-0000-0000-000003020000}"/>
    <cellStyle name="Note 3 4 2 7" xfId="7752" xr:uid="{00000000-0005-0000-0000-000009050000}"/>
    <cellStyle name="Note 3 4 3" xfId="819" xr:uid="{00000000-0005-0000-0000-0000D3090000}"/>
    <cellStyle name="Note 3 4 3 2" xfId="2246" xr:uid="{00000000-0005-0000-0000-0000D4090000}"/>
    <cellStyle name="Note 3 4 3 2 2" xfId="5086" xr:uid="{00000000-0005-0000-0000-0000D3090000}"/>
    <cellStyle name="Note 3 4 3 2 2 2" xfId="12243" xr:uid="{00000000-0005-0000-0000-00000C050000}"/>
    <cellStyle name="Note 3 4 3 2 3" xfId="9404" xr:uid="{00000000-0005-0000-0000-00000C050000}"/>
    <cellStyle name="Note 3 4 3 3" xfId="3667" xr:uid="{00000000-0005-0000-0000-0000D2090000}"/>
    <cellStyle name="Note 3 4 3 3 2" xfId="10824" xr:uid="{00000000-0005-0000-0000-00000C050000}"/>
    <cellStyle name="Note 3 4 3 4" xfId="6589" xr:uid="{00000000-0005-0000-0000-000020050000}"/>
    <cellStyle name="Note 3 4 3 4 2" xfId="13718" xr:uid="{00000000-0005-0000-0000-000020050000}"/>
    <cellStyle name="Note 3 4 3 5" xfId="7985" xr:uid="{00000000-0005-0000-0000-00000C050000}"/>
    <cellStyle name="Note 3 4 4" xfId="1283" xr:uid="{00000000-0005-0000-0000-0000D5090000}"/>
    <cellStyle name="Note 3 4 4 2" xfId="2710" xr:uid="{00000000-0005-0000-0000-0000D6090000}"/>
    <cellStyle name="Note 3 4 4 2 2" xfId="5550" xr:uid="{00000000-0005-0000-0000-0000D5090000}"/>
    <cellStyle name="Note 3 4 4 2 2 2" xfId="12707" xr:uid="{00000000-0005-0000-0000-00000D050000}"/>
    <cellStyle name="Note 3 4 4 2 3" xfId="9868" xr:uid="{00000000-0005-0000-0000-00000D050000}"/>
    <cellStyle name="Note 3 4 4 3" xfId="4131" xr:uid="{00000000-0005-0000-0000-0000D4090000}"/>
    <cellStyle name="Note 3 4 4 3 2" xfId="11288" xr:uid="{00000000-0005-0000-0000-00000D050000}"/>
    <cellStyle name="Note 3 4 4 4" xfId="7052" xr:uid="{00000000-0005-0000-0000-000021050000}"/>
    <cellStyle name="Note 3 4 4 4 2" xfId="14181" xr:uid="{00000000-0005-0000-0000-000021050000}"/>
    <cellStyle name="Note 3 4 4 5" xfId="8449" xr:uid="{00000000-0005-0000-0000-00000D050000}"/>
    <cellStyle name="Note 3 4 5" xfId="1780" xr:uid="{00000000-0005-0000-0000-0000D7090000}"/>
    <cellStyle name="Note 3 4 5 2" xfId="4620" xr:uid="{00000000-0005-0000-0000-0000D6090000}"/>
    <cellStyle name="Note 3 4 5 2 2" xfId="11777" xr:uid="{00000000-0005-0000-0000-000008050000}"/>
    <cellStyle name="Note 3 4 5 3" xfId="8938" xr:uid="{00000000-0005-0000-0000-000008050000}"/>
    <cellStyle name="Note 3 4 6" xfId="3201" xr:uid="{00000000-0005-0000-0000-0000CB090000}"/>
    <cellStyle name="Note 3 4 6 2" xfId="10358" xr:uid="{00000000-0005-0000-0000-000008050000}"/>
    <cellStyle name="Note 3 4 7" xfId="6073" xr:uid="{00000000-0005-0000-0000-000002020000}"/>
    <cellStyle name="Note 3 4 7 2" xfId="13242" xr:uid="{00000000-0005-0000-0000-000002020000}"/>
    <cellStyle name="Note 3 4 8" xfId="7519" xr:uid="{00000000-0005-0000-0000-000008050000}"/>
    <cellStyle name="Note 3 5" xfId="241" xr:uid="{00000000-0005-0000-0000-0000D8090000}"/>
    <cellStyle name="Note 3 6" xfId="393" xr:uid="{00000000-0005-0000-0000-0000D9090000}"/>
    <cellStyle name="Note 3 6 2" xfId="864" xr:uid="{00000000-0005-0000-0000-0000DA090000}"/>
    <cellStyle name="Note 3 6 2 2" xfId="2291" xr:uid="{00000000-0005-0000-0000-0000DB090000}"/>
    <cellStyle name="Note 3 6 2 2 2" xfId="5131" xr:uid="{00000000-0005-0000-0000-0000DA090000}"/>
    <cellStyle name="Note 3 6 2 2 2 2" xfId="12288" xr:uid="{00000000-0005-0000-0000-000010050000}"/>
    <cellStyle name="Note 3 6 2 2 3" xfId="9449" xr:uid="{00000000-0005-0000-0000-000010050000}"/>
    <cellStyle name="Note 3 6 2 3" xfId="3712" xr:uid="{00000000-0005-0000-0000-0000D9090000}"/>
    <cellStyle name="Note 3 6 2 3 2" xfId="10869" xr:uid="{00000000-0005-0000-0000-000010050000}"/>
    <cellStyle name="Note 3 6 2 4" xfId="6634" xr:uid="{00000000-0005-0000-0000-000024050000}"/>
    <cellStyle name="Note 3 6 2 4 2" xfId="13763" xr:uid="{00000000-0005-0000-0000-000024050000}"/>
    <cellStyle name="Note 3 6 2 5" xfId="8030" xr:uid="{00000000-0005-0000-0000-000010050000}"/>
    <cellStyle name="Note 3 6 3" xfId="1328" xr:uid="{00000000-0005-0000-0000-0000DC090000}"/>
    <cellStyle name="Note 3 6 3 2" xfId="2755" xr:uid="{00000000-0005-0000-0000-0000DD090000}"/>
    <cellStyle name="Note 3 6 3 2 2" xfId="5595" xr:uid="{00000000-0005-0000-0000-0000DC090000}"/>
    <cellStyle name="Note 3 6 3 2 2 2" xfId="12752" xr:uid="{00000000-0005-0000-0000-000011050000}"/>
    <cellStyle name="Note 3 6 3 2 3" xfId="9913" xr:uid="{00000000-0005-0000-0000-000011050000}"/>
    <cellStyle name="Note 3 6 3 3" xfId="4176" xr:uid="{00000000-0005-0000-0000-0000DB090000}"/>
    <cellStyle name="Note 3 6 3 3 2" xfId="11333" xr:uid="{00000000-0005-0000-0000-000011050000}"/>
    <cellStyle name="Note 3 6 3 4" xfId="7097" xr:uid="{00000000-0005-0000-0000-000025050000}"/>
    <cellStyle name="Note 3 6 3 4 2" xfId="14226" xr:uid="{00000000-0005-0000-0000-000025050000}"/>
    <cellStyle name="Note 3 6 3 5" xfId="8494" xr:uid="{00000000-0005-0000-0000-000011050000}"/>
    <cellStyle name="Note 3 6 4" xfId="1825" xr:uid="{00000000-0005-0000-0000-0000DE090000}"/>
    <cellStyle name="Note 3 6 4 2" xfId="4665" xr:uid="{00000000-0005-0000-0000-0000DD090000}"/>
    <cellStyle name="Note 3 6 4 2 2" xfId="11822" xr:uid="{00000000-0005-0000-0000-00000F050000}"/>
    <cellStyle name="Note 3 6 4 3" xfId="8983" xr:uid="{00000000-0005-0000-0000-00000F050000}"/>
    <cellStyle name="Note 3 6 5" xfId="3246" xr:uid="{00000000-0005-0000-0000-0000D8090000}"/>
    <cellStyle name="Note 3 6 5 2" xfId="10403" xr:uid="{00000000-0005-0000-0000-00000F050000}"/>
    <cellStyle name="Note 3 6 6" xfId="6118" xr:uid="{00000000-0005-0000-0000-000005020000}"/>
    <cellStyle name="Note 3 6 6 2" xfId="13287" xr:uid="{00000000-0005-0000-0000-000005020000}"/>
    <cellStyle name="Note 3 6 7" xfId="7564" xr:uid="{00000000-0005-0000-0000-00000F050000}"/>
    <cellStyle name="Note 3 7" xfId="631" xr:uid="{00000000-0005-0000-0000-0000DF090000}"/>
    <cellStyle name="Note 3 7 2" xfId="2058" xr:uid="{00000000-0005-0000-0000-0000E0090000}"/>
    <cellStyle name="Note 3 7 2 2" xfId="4898" xr:uid="{00000000-0005-0000-0000-0000DF090000}"/>
    <cellStyle name="Note 3 7 2 2 2" xfId="12055" xr:uid="{00000000-0005-0000-0000-000012050000}"/>
    <cellStyle name="Note 3 7 2 3" xfId="9216" xr:uid="{00000000-0005-0000-0000-000012050000}"/>
    <cellStyle name="Note 3 7 3" xfId="3479" xr:uid="{00000000-0005-0000-0000-0000DE090000}"/>
    <cellStyle name="Note 3 7 3 2" xfId="10636" xr:uid="{00000000-0005-0000-0000-000012050000}"/>
    <cellStyle name="Note 3 7 4" xfId="6401" xr:uid="{00000000-0005-0000-0000-000026050000}"/>
    <cellStyle name="Note 3 7 4 2" xfId="13530" xr:uid="{00000000-0005-0000-0000-000026050000}"/>
    <cellStyle name="Note 3 7 5" xfId="7797" xr:uid="{00000000-0005-0000-0000-000012050000}"/>
    <cellStyle name="Note 3 8" xfId="1095" xr:uid="{00000000-0005-0000-0000-0000E1090000}"/>
    <cellStyle name="Note 3 8 2" xfId="2522" xr:uid="{00000000-0005-0000-0000-0000E2090000}"/>
    <cellStyle name="Note 3 8 2 2" xfId="5362" xr:uid="{00000000-0005-0000-0000-0000E1090000}"/>
    <cellStyle name="Note 3 8 2 2 2" xfId="12519" xr:uid="{00000000-0005-0000-0000-000013050000}"/>
    <cellStyle name="Note 3 8 2 3" xfId="9680" xr:uid="{00000000-0005-0000-0000-000013050000}"/>
    <cellStyle name="Note 3 8 3" xfId="3943" xr:uid="{00000000-0005-0000-0000-0000E0090000}"/>
    <cellStyle name="Note 3 8 3 2" xfId="11100" xr:uid="{00000000-0005-0000-0000-000013050000}"/>
    <cellStyle name="Note 3 8 4" xfId="6864" xr:uid="{00000000-0005-0000-0000-000027050000}"/>
    <cellStyle name="Note 3 8 4 2" xfId="13993" xr:uid="{00000000-0005-0000-0000-000027050000}"/>
    <cellStyle name="Note 3 8 5" xfId="8261" xr:uid="{00000000-0005-0000-0000-000013050000}"/>
    <cellStyle name="Note 3 9" xfId="1591" xr:uid="{00000000-0005-0000-0000-0000E3090000}"/>
    <cellStyle name="Note 3 9 2" xfId="4431" xr:uid="{00000000-0005-0000-0000-0000E2090000}"/>
    <cellStyle name="Note 3 9 2 2" xfId="11588" xr:uid="{00000000-0005-0000-0000-0000EF040000}"/>
    <cellStyle name="Note 3 9 3" xfId="8749" xr:uid="{00000000-0005-0000-0000-0000EF040000}"/>
    <cellStyle name="Note 4" xfId="48" xr:uid="{00000000-0005-0000-0000-0000E4090000}"/>
    <cellStyle name="Note 4 10" xfId="5881" xr:uid="{00000000-0005-0000-0000-000006020000}"/>
    <cellStyle name="Note 4 10 2" xfId="13055" xr:uid="{00000000-0005-0000-0000-000006020000}"/>
    <cellStyle name="Note 4 11" xfId="7331" xr:uid="{00000000-0005-0000-0000-000014050000}"/>
    <cellStyle name="Note 4 2" xfId="89" xr:uid="{00000000-0005-0000-0000-0000E5090000}"/>
    <cellStyle name="Note 4 2 2" xfId="322" xr:uid="{00000000-0005-0000-0000-0000E6090000}"/>
    <cellStyle name="Note 4 2 2 2" xfId="590" xr:uid="{00000000-0005-0000-0000-0000E7090000}"/>
    <cellStyle name="Note 4 2 2 2 2" xfId="1056" xr:uid="{00000000-0005-0000-0000-0000E8090000}"/>
    <cellStyle name="Note 4 2 2 2 2 2" xfId="2483" xr:uid="{00000000-0005-0000-0000-0000E9090000}"/>
    <cellStyle name="Note 4 2 2 2 2 2 2" xfId="5323" xr:uid="{00000000-0005-0000-0000-0000E8090000}"/>
    <cellStyle name="Note 4 2 2 2 2 2 2 2" xfId="12480" xr:uid="{00000000-0005-0000-0000-000018050000}"/>
    <cellStyle name="Note 4 2 2 2 2 2 3" xfId="9641" xr:uid="{00000000-0005-0000-0000-000018050000}"/>
    <cellStyle name="Note 4 2 2 2 2 3" xfId="3904" xr:uid="{00000000-0005-0000-0000-0000E7090000}"/>
    <cellStyle name="Note 4 2 2 2 2 3 2" xfId="11061" xr:uid="{00000000-0005-0000-0000-000018050000}"/>
    <cellStyle name="Note 4 2 2 2 2 4" xfId="6825" xr:uid="{00000000-0005-0000-0000-00002C050000}"/>
    <cellStyle name="Note 4 2 2 2 2 4 2" xfId="13954" xr:uid="{00000000-0005-0000-0000-00002C050000}"/>
    <cellStyle name="Note 4 2 2 2 2 5" xfId="8222" xr:uid="{00000000-0005-0000-0000-000018050000}"/>
    <cellStyle name="Note 4 2 2 2 3" xfId="1520" xr:uid="{00000000-0005-0000-0000-0000EA090000}"/>
    <cellStyle name="Note 4 2 2 2 3 2" xfId="2947" xr:uid="{00000000-0005-0000-0000-0000EB090000}"/>
    <cellStyle name="Note 4 2 2 2 3 2 2" xfId="5787" xr:uid="{00000000-0005-0000-0000-0000EA090000}"/>
    <cellStyle name="Note 4 2 2 2 3 2 2 2" xfId="12944" xr:uid="{00000000-0005-0000-0000-000019050000}"/>
    <cellStyle name="Note 4 2 2 2 3 2 3" xfId="10105" xr:uid="{00000000-0005-0000-0000-000019050000}"/>
    <cellStyle name="Note 4 2 2 2 3 3" xfId="4368" xr:uid="{00000000-0005-0000-0000-0000E9090000}"/>
    <cellStyle name="Note 4 2 2 2 3 3 2" xfId="11525" xr:uid="{00000000-0005-0000-0000-000019050000}"/>
    <cellStyle name="Note 4 2 2 2 3 4" xfId="7289" xr:uid="{00000000-0005-0000-0000-00002D050000}"/>
    <cellStyle name="Note 4 2 2 2 3 4 2" xfId="14418" xr:uid="{00000000-0005-0000-0000-00002D050000}"/>
    <cellStyle name="Note 4 2 2 2 3 5" xfId="8686" xr:uid="{00000000-0005-0000-0000-000019050000}"/>
    <cellStyle name="Note 4 2 2 2 4" xfId="2017" xr:uid="{00000000-0005-0000-0000-0000EC090000}"/>
    <cellStyle name="Note 4 2 2 2 4 2" xfId="4857" xr:uid="{00000000-0005-0000-0000-0000EB090000}"/>
    <cellStyle name="Note 4 2 2 2 4 2 2" xfId="12014" xr:uid="{00000000-0005-0000-0000-000017050000}"/>
    <cellStyle name="Note 4 2 2 2 4 3" xfId="9175" xr:uid="{00000000-0005-0000-0000-000017050000}"/>
    <cellStyle name="Note 4 2 2 2 5" xfId="3438" xr:uid="{00000000-0005-0000-0000-0000E6090000}"/>
    <cellStyle name="Note 4 2 2 2 5 2" xfId="10595" xr:uid="{00000000-0005-0000-0000-000017050000}"/>
    <cellStyle name="Note 4 2 2 2 6" xfId="6310" xr:uid="{00000000-0005-0000-0000-000009020000}"/>
    <cellStyle name="Note 4 2 2 2 6 2" xfId="13479" xr:uid="{00000000-0005-0000-0000-000009020000}"/>
    <cellStyle name="Note 4 2 2 2 7" xfId="7756" xr:uid="{00000000-0005-0000-0000-000017050000}"/>
    <cellStyle name="Note 4 2 2 3" xfId="823" xr:uid="{00000000-0005-0000-0000-0000ED090000}"/>
    <cellStyle name="Note 4 2 2 3 2" xfId="2250" xr:uid="{00000000-0005-0000-0000-0000EE090000}"/>
    <cellStyle name="Note 4 2 2 3 2 2" xfId="5090" xr:uid="{00000000-0005-0000-0000-0000ED090000}"/>
    <cellStyle name="Note 4 2 2 3 2 2 2" xfId="12247" xr:uid="{00000000-0005-0000-0000-00001A050000}"/>
    <cellStyle name="Note 4 2 2 3 2 3" xfId="9408" xr:uid="{00000000-0005-0000-0000-00001A050000}"/>
    <cellStyle name="Note 4 2 2 3 3" xfId="3671" xr:uid="{00000000-0005-0000-0000-0000EC090000}"/>
    <cellStyle name="Note 4 2 2 3 3 2" xfId="10828" xr:uid="{00000000-0005-0000-0000-00001A050000}"/>
    <cellStyle name="Note 4 2 2 3 4" xfId="6593" xr:uid="{00000000-0005-0000-0000-00002E050000}"/>
    <cellStyle name="Note 4 2 2 3 4 2" xfId="13722" xr:uid="{00000000-0005-0000-0000-00002E050000}"/>
    <cellStyle name="Note 4 2 2 3 5" xfId="7989" xr:uid="{00000000-0005-0000-0000-00001A050000}"/>
    <cellStyle name="Note 4 2 2 4" xfId="1287" xr:uid="{00000000-0005-0000-0000-0000EF090000}"/>
    <cellStyle name="Note 4 2 2 4 2" xfId="2714" xr:uid="{00000000-0005-0000-0000-0000F0090000}"/>
    <cellStyle name="Note 4 2 2 4 2 2" xfId="5554" xr:uid="{00000000-0005-0000-0000-0000EF090000}"/>
    <cellStyle name="Note 4 2 2 4 2 2 2" xfId="12711" xr:uid="{00000000-0005-0000-0000-00001B050000}"/>
    <cellStyle name="Note 4 2 2 4 2 3" xfId="9872" xr:uid="{00000000-0005-0000-0000-00001B050000}"/>
    <cellStyle name="Note 4 2 2 4 3" xfId="4135" xr:uid="{00000000-0005-0000-0000-0000EE090000}"/>
    <cellStyle name="Note 4 2 2 4 3 2" xfId="11292" xr:uid="{00000000-0005-0000-0000-00001B050000}"/>
    <cellStyle name="Note 4 2 2 4 4" xfId="7056" xr:uid="{00000000-0005-0000-0000-00002F050000}"/>
    <cellStyle name="Note 4 2 2 4 4 2" xfId="14185" xr:uid="{00000000-0005-0000-0000-00002F050000}"/>
    <cellStyle name="Note 4 2 2 4 5" xfId="8453" xr:uid="{00000000-0005-0000-0000-00001B050000}"/>
    <cellStyle name="Note 4 2 2 5" xfId="1784" xr:uid="{00000000-0005-0000-0000-0000F1090000}"/>
    <cellStyle name="Note 4 2 2 5 2" xfId="4624" xr:uid="{00000000-0005-0000-0000-0000F0090000}"/>
    <cellStyle name="Note 4 2 2 5 2 2" xfId="11781" xr:uid="{00000000-0005-0000-0000-000016050000}"/>
    <cellStyle name="Note 4 2 2 5 3" xfId="8942" xr:uid="{00000000-0005-0000-0000-000016050000}"/>
    <cellStyle name="Note 4 2 2 6" xfId="3205" xr:uid="{00000000-0005-0000-0000-0000E5090000}"/>
    <cellStyle name="Note 4 2 2 6 2" xfId="10362" xr:uid="{00000000-0005-0000-0000-000016050000}"/>
    <cellStyle name="Note 4 2 2 7" xfId="6077" xr:uid="{00000000-0005-0000-0000-000008020000}"/>
    <cellStyle name="Note 4 2 2 7 2" xfId="13246" xr:uid="{00000000-0005-0000-0000-000008020000}"/>
    <cellStyle name="Note 4 2 2 8" xfId="7523" xr:uid="{00000000-0005-0000-0000-000016050000}"/>
    <cellStyle name="Note 4 2 3" xfId="435" xr:uid="{00000000-0005-0000-0000-0000F2090000}"/>
    <cellStyle name="Note 4 2 3 2" xfId="901" xr:uid="{00000000-0005-0000-0000-0000F3090000}"/>
    <cellStyle name="Note 4 2 3 2 2" xfId="2328" xr:uid="{00000000-0005-0000-0000-0000F4090000}"/>
    <cellStyle name="Note 4 2 3 2 2 2" xfId="5168" xr:uid="{00000000-0005-0000-0000-0000F3090000}"/>
    <cellStyle name="Note 4 2 3 2 2 2 2" xfId="12325" xr:uid="{00000000-0005-0000-0000-00001D050000}"/>
    <cellStyle name="Note 4 2 3 2 2 3" xfId="9486" xr:uid="{00000000-0005-0000-0000-00001D050000}"/>
    <cellStyle name="Note 4 2 3 2 3" xfId="3749" xr:uid="{00000000-0005-0000-0000-0000F2090000}"/>
    <cellStyle name="Note 4 2 3 2 3 2" xfId="10906" xr:uid="{00000000-0005-0000-0000-00001D050000}"/>
    <cellStyle name="Note 4 2 3 2 4" xfId="6671" xr:uid="{00000000-0005-0000-0000-000031050000}"/>
    <cellStyle name="Note 4 2 3 2 4 2" xfId="13800" xr:uid="{00000000-0005-0000-0000-000031050000}"/>
    <cellStyle name="Note 4 2 3 2 5" xfId="8067" xr:uid="{00000000-0005-0000-0000-00001D050000}"/>
    <cellStyle name="Note 4 2 3 3" xfId="1365" xr:uid="{00000000-0005-0000-0000-0000F5090000}"/>
    <cellStyle name="Note 4 2 3 3 2" xfId="2792" xr:uid="{00000000-0005-0000-0000-0000F6090000}"/>
    <cellStyle name="Note 4 2 3 3 2 2" xfId="5632" xr:uid="{00000000-0005-0000-0000-0000F5090000}"/>
    <cellStyle name="Note 4 2 3 3 2 2 2" xfId="12789" xr:uid="{00000000-0005-0000-0000-00001E050000}"/>
    <cellStyle name="Note 4 2 3 3 2 3" xfId="9950" xr:uid="{00000000-0005-0000-0000-00001E050000}"/>
    <cellStyle name="Note 4 2 3 3 3" xfId="4213" xr:uid="{00000000-0005-0000-0000-0000F4090000}"/>
    <cellStyle name="Note 4 2 3 3 3 2" xfId="11370" xr:uid="{00000000-0005-0000-0000-00001E050000}"/>
    <cellStyle name="Note 4 2 3 3 4" xfId="7134" xr:uid="{00000000-0005-0000-0000-000032050000}"/>
    <cellStyle name="Note 4 2 3 3 4 2" xfId="14263" xr:uid="{00000000-0005-0000-0000-000032050000}"/>
    <cellStyle name="Note 4 2 3 3 5" xfId="8531" xr:uid="{00000000-0005-0000-0000-00001E050000}"/>
    <cellStyle name="Note 4 2 3 4" xfId="1862" xr:uid="{00000000-0005-0000-0000-0000F7090000}"/>
    <cellStyle name="Note 4 2 3 4 2" xfId="4702" xr:uid="{00000000-0005-0000-0000-0000F6090000}"/>
    <cellStyle name="Note 4 2 3 4 2 2" xfId="11859" xr:uid="{00000000-0005-0000-0000-00001C050000}"/>
    <cellStyle name="Note 4 2 3 4 3" xfId="9020" xr:uid="{00000000-0005-0000-0000-00001C050000}"/>
    <cellStyle name="Note 4 2 3 5" xfId="3283" xr:uid="{00000000-0005-0000-0000-0000F1090000}"/>
    <cellStyle name="Note 4 2 3 5 2" xfId="10440" xr:uid="{00000000-0005-0000-0000-00001C050000}"/>
    <cellStyle name="Note 4 2 3 6" xfId="6155" xr:uid="{00000000-0005-0000-0000-00000A020000}"/>
    <cellStyle name="Note 4 2 3 6 2" xfId="13324" xr:uid="{00000000-0005-0000-0000-00000A020000}"/>
    <cellStyle name="Note 4 2 3 7" xfId="7601" xr:uid="{00000000-0005-0000-0000-00001C050000}"/>
    <cellStyle name="Note 4 2 4" xfId="668" xr:uid="{00000000-0005-0000-0000-0000F8090000}"/>
    <cellStyle name="Note 4 2 4 2" xfId="2095" xr:uid="{00000000-0005-0000-0000-0000F9090000}"/>
    <cellStyle name="Note 4 2 4 2 2" xfId="4935" xr:uid="{00000000-0005-0000-0000-0000F8090000}"/>
    <cellStyle name="Note 4 2 4 2 2 2" xfId="12092" xr:uid="{00000000-0005-0000-0000-00001F050000}"/>
    <cellStyle name="Note 4 2 4 2 3" xfId="9253" xr:uid="{00000000-0005-0000-0000-00001F050000}"/>
    <cellStyle name="Note 4 2 4 3" xfId="3516" xr:uid="{00000000-0005-0000-0000-0000F7090000}"/>
    <cellStyle name="Note 4 2 4 3 2" xfId="10673" xr:uid="{00000000-0005-0000-0000-00001F050000}"/>
    <cellStyle name="Note 4 2 4 4" xfId="6438" xr:uid="{00000000-0005-0000-0000-000033050000}"/>
    <cellStyle name="Note 4 2 4 4 2" xfId="13567" xr:uid="{00000000-0005-0000-0000-000033050000}"/>
    <cellStyle name="Note 4 2 4 5" xfId="7834" xr:uid="{00000000-0005-0000-0000-00001F050000}"/>
    <cellStyle name="Note 4 2 5" xfId="1132" xr:uid="{00000000-0005-0000-0000-0000FA090000}"/>
    <cellStyle name="Note 4 2 5 2" xfId="2559" xr:uid="{00000000-0005-0000-0000-0000FB090000}"/>
    <cellStyle name="Note 4 2 5 2 2" xfId="5399" xr:uid="{00000000-0005-0000-0000-0000FA090000}"/>
    <cellStyle name="Note 4 2 5 2 2 2" xfId="12556" xr:uid="{00000000-0005-0000-0000-000020050000}"/>
    <cellStyle name="Note 4 2 5 2 3" xfId="9717" xr:uid="{00000000-0005-0000-0000-000020050000}"/>
    <cellStyle name="Note 4 2 5 3" xfId="3980" xr:uid="{00000000-0005-0000-0000-0000F9090000}"/>
    <cellStyle name="Note 4 2 5 3 2" xfId="11137" xr:uid="{00000000-0005-0000-0000-000020050000}"/>
    <cellStyle name="Note 4 2 5 4" xfId="6901" xr:uid="{00000000-0005-0000-0000-000034050000}"/>
    <cellStyle name="Note 4 2 5 4 2" xfId="14030" xr:uid="{00000000-0005-0000-0000-000034050000}"/>
    <cellStyle name="Note 4 2 5 5" xfId="8298" xr:uid="{00000000-0005-0000-0000-000020050000}"/>
    <cellStyle name="Note 4 2 6" xfId="1628" xr:uid="{00000000-0005-0000-0000-0000FC090000}"/>
    <cellStyle name="Note 4 2 6 2" xfId="4468" xr:uid="{00000000-0005-0000-0000-0000FB090000}"/>
    <cellStyle name="Note 4 2 6 2 2" xfId="11625" xr:uid="{00000000-0005-0000-0000-000015050000}"/>
    <cellStyle name="Note 4 2 6 3" xfId="8786" xr:uid="{00000000-0005-0000-0000-000015050000}"/>
    <cellStyle name="Note 4 2 7" xfId="3050" xr:uid="{00000000-0005-0000-0000-0000E4090000}"/>
    <cellStyle name="Note 4 2 7 2" xfId="10207" xr:uid="{00000000-0005-0000-0000-000015050000}"/>
    <cellStyle name="Note 4 2 8" xfId="5922" xr:uid="{00000000-0005-0000-0000-000007020000}"/>
    <cellStyle name="Note 4 2 8 2" xfId="13091" xr:uid="{00000000-0005-0000-0000-000007020000}"/>
    <cellStyle name="Note 4 2 9" xfId="7367" xr:uid="{00000000-0005-0000-0000-000015050000}"/>
    <cellStyle name="Note 4 3" xfId="136" xr:uid="{00000000-0005-0000-0000-0000FD090000}"/>
    <cellStyle name="Note 4 3 2" xfId="323" xr:uid="{00000000-0005-0000-0000-0000FE090000}"/>
    <cellStyle name="Note 4 3 2 2" xfId="591" xr:uid="{00000000-0005-0000-0000-0000FF090000}"/>
    <cellStyle name="Note 4 3 2 2 2" xfId="1057" xr:uid="{00000000-0005-0000-0000-0000000A0000}"/>
    <cellStyle name="Note 4 3 2 2 2 2" xfId="2484" xr:uid="{00000000-0005-0000-0000-0000010A0000}"/>
    <cellStyle name="Note 4 3 2 2 2 2 2" xfId="5324" xr:uid="{00000000-0005-0000-0000-0000000A0000}"/>
    <cellStyle name="Note 4 3 2 2 2 2 2 2" xfId="12481" xr:uid="{00000000-0005-0000-0000-000024050000}"/>
    <cellStyle name="Note 4 3 2 2 2 2 3" xfId="9642" xr:uid="{00000000-0005-0000-0000-000024050000}"/>
    <cellStyle name="Note 4 3 2 2 2 3" xfId="3905" xr:uid="{00000000-0005-0000-0000-0000FF090000}"/>
    <cellStyle name="Note 4 3 2 2 2 3 2" xfId="11062" xr:uid="{00000000-0005-0000-0000-000024050000}"/>
    <cellStyle name="Note 4 3 2 2 2 4" xfId="6826" xr:uid="{00000000-0005-0000-0000-000038050000}"/>
    <cellStyle name="Note 4 3 2 2 2 4 2" xfId="13955" xr:uid="{00000000-0005-0000-0000-000038050000}"/>
    <cellStyle name="Note 4 3 2 2 2 5" xfId="8223" xr:uid="{00000000-0005-0000-0000-000024050000}"/>
    <cellStyle name="Note 4 3 2 2 3" xfId="1521" xr:uid="{00000000-0005-0000-0000-0000020A0000}"/>
    <cellStyle name="Note 4 3 2 2 3 2" xfId="2948" xr:uid="{00000000-0005-0000-0000-0000030A0000}"/>
    <cellStyle name="Note 4 3 2 2 3 2 2" xfId="5788" xr:uid="{00000000-0005-0000-0000-0000020A0000}"/>
    <cellStyle name="Note 4 3 2 2 3 2 2 2" xfId="12945" xr:uid="{00000000-0005-0000-0000-000025050000}"/>
    <cellStyle name="Note 4 3 2 2 3 2 3" xfId="10106" xr:uid="{00000000-0005-0000-0000-000025050000}"/>
    <cellStyle name="Note 4 3 2 2 3 3" xfId="4369" xr:uid="{00000000-0005-0000-0000-0000010A0000}"/>
    <cellStyle name="Note 4 3 2 2 3 3 2" xfId="11526" xr:uid="{00000000-0005-0000-0000-000025050000}"/>
    <cellStyle name="Note 4 3 2 2 3 4" xfId="7290" xr:uid="{00000000-0005-0000-0000-000039050000}"/>
    <cellStyle name="Note 4 3 2 2 3 4 2" xfId="14419" xr:uid="{00000000-0005-0000-0000-000039050000}"/>
    <cellStyle name="Note 4 3 2 2 3 5" xfId="8687" xr:uid="{00000000-0005-0000-0000-000025050000}"/>
    <cellStyle name="Note 4 3 2 2 4" xfId="2018" xr:uid="{00000000-0005-0000-0000-0000040A0000}"/>
    <cellStyle name="Note 4 3 2 2 4 2" xfId="4858" xr:uid="{00000000-0005-0000-0000-0000030A0000}"/>
    <cellStyle name="Note 4 3 2 2 4 2 2" xfId="12015" xr:uid="{00000000-0005-0000-0000-000023050000}"/>
    <cellStyle name="Note 4 3 2 2 4 3" xfId="9176" xr:uid="{00000000-0005-0000-0000-000023050000}"/>
    <cellStyle name="Note 4 3 2 2 5" xfId="3439" xr:uid="{00000000-0005-0000-0000-0000FE090000}"/>
    <cellStyle name="Note 4 3 2 2 5 2" xfId="10596" xr:uid="{00000000-0005-0000-0000-000023050000}"/>
    <cellStyle name="Note 4 3 2 2 6" xfId="6311" xr:uid="{00000000-0005-0000-0000-00000D020000}"/>
    <cellStyle name="Note 4 3 2 2 6 2" xfId="13480" xr:uid="{00000000-0005-0000-0000-00000D020000}"/>
    <cellStyle name="Note 4 3 2 2 7" xfId="7757" xr:uid="{00000000-0005-0000-0000-000023050000}"/>
    <cellStyle name="Note 4 3 2 3" xfId="824" xr:uid="{00000000-0005-0000-0000-0000050A0000}"/>
    <cellStyle name="Note 4 3 2 3 2" xfId="2251" xr:uid="{00000000-0005-0000-0000-0000060A0000}"/>
    <cellStyle name="Note 4 3 2 3 2 2" xfId="5091" xr:uid="{00000000-0005-0000-0000-0000050A0000}"/>
    <cellStyle name="Note 4 3 2 3 2 2 2" xfId="12248" xr:uid="{00000000-0005-0000-0000-000026050000}"/>
    <cellStyle name="Note 4 3 2 3 2 3" xfId="9409" xr:uid="{00000000-0005-0000-0000-000026050000}"/>
    <cellStyle name="Note 4 3 2 3 3" xfId="3672" xr:uid="{00000000-0005-0000-0000-0000040A0000}"/>
    <cellStyle name="Note 4 3 2 3 3 2" xfId="10829" xr:uid="{00000000-0005-0000-0000-000026050000}"/>
    <cellStyle name="Note 4 3 2 3 4" xfId="6594" xr:uid="{00000000-0005-0000-0000-00003A050000}"/>
    <cellStyle name="Note 4 3 2 3 4 2" xfId="13723" xr:uid="{00000000-0005-0000-0000-00003A050000}"/>
    <cellStyle name="Note 4 3 2 3 5" xfId="7990" xr:uid="{00000000-0005-0000-0000-000026050000}"/>
    <cellStyle name="Note 4 3 2 4" xfId="1288" xr:uid="{00000000-0005-0000-0000-0000070A0000}"/>
    <cellStyle name="Note 4 3 2 4 2" xfId="2715" xr:uid="{00000000-0005-0000-0000-0000080A0000}"/>
    <cellStyle name="Note 4 3 2 4 2 2" xfId="5555" xr:uid="{00000000-0005-0000-0000-0000070A0000}"/>
    <cellStyle name="Note 4 3 2 4 2 2 2" xfId="12712" xr:uid="{00000000-0005-0000-0000-000027050000}"/>
    <cellStyle name="Note 4 3 2 4 2 3" xfId="9873" xr:uid="{00000000-0005-0000-0000-000027050000}"/>
    <cellStyle name="Note 4 3 2 4 3" xfId="4136" xr:uid="{00000000-0005-0000-0000-0000060A0000}"/>
    <cellStyle name="Note 4 3 2 4 3 2" xfId="11293" xr:uid="{00000000-0005-0000-0000-000027050000}"/>
    <cellStyle name="Note 4 3 2 4 4" xfId="7057" xr:uid="{00000000-0005-0000-0000-00003B050000}"/>
    <cellStyle name="Note 4 3 2 4 4 2" xfId="14186" xr:uid="{00000000-0005-0000-0000-00003B050000}"/>
    <cellStyle name="Note 4 3 2 4 5" xfId="8454" xr:uid="{00000000-0005-0000-0000-000027050000}"/>
    <cellStyle name="Note 4 3 2 5" xfId="1785" xr:uid="{00000000-0005-0000-0000-0000090A0000}"/>
    <cellStyle name="Note 4 3 2 5 2" xfId="4625" xr:uid="{00000000-0005-0000-0000-0000080A0000}"/>
    <cellStyle name="Note 4 3 2 5 2 2" xfId="11782" xr:uid="{00000000-0005-0000-0000-000022050000}"/>
    <cellStyle name="Note 4 3 2 5 3" xfId="8943" xr:uid="{00000000-0005-0000-0000-000022050000}"/>
    <cellStyle name="Note 4 3 2 6" xfId="3206" xr:uid="{00000000-0005-0000-0000-0000FD090000}"/>
    <cellStyle name="Note 4 3 2 6 2" xfId="10363" xr:uid="{00000000-0005-0000-0000-000022050000}"/>
    <cellStyle name="Note 4 3 2 7" xfId="6078" xr:uid="{00000000-0005-0000-0000-00000C020000}"/>
    <cellStyle name="Note 4 3 2 7 2" xfId="13247" xr:uid="{00000000-0005-0000-0000-00000C020000}"/>
    <cellStyle name="Note 4 3 2 8" xfId="7524" xr:uid="{00000000-0005-0000-0000-000022050000}"/>
    <cellStyle name="Note 4 3 3" xfId="472" xr:uid="{00000000-0005-0000-0000-00000A0A0000}"/>
    <cellStyle name="Note 4 3 3 2" xfId="938" xr:uid="{00000000-0005-0000-0000-00000B0A0000}"/>
    <cellStyle name="Note 4 3 3 2 2" xfId="2365" xr:uid="{00000000-0005-0000-0000-00000C0A0000}"/>
    <cellStyle name="Note 4 3 3 2 2 2" xfId="5205" xr:uid="{00000000-0005-0000-0000-00000B0A0000}"/>
    <cellStyle name="Note 4 3 3 2 2 2 2" xfId="12362" xr:uid="{00000000-0005-0000-0000-000029050000}"/>
    <cellStyle name="Note 4 3 3 2 2 3" xfId="9523" xr:uid="{00000000-0005-0000-0000-000029050000}"/>
    <cellStyle name="Note 4 3 3 2 3" xfId="3786" xr:uid="{00000000-0005-0000-0000-00000A0A0000}"/>
    <cellStyle name="Note 4 3 3 2 3 2" xfId="10943" xr:uid="{00000000-0005-0000-0000-000029050000}"/>
    <cellStyle name="Note 4 3 3 2 4" xfId="6708" xr:uid="{00000000-0005-0000-0000-00003D050000}"/>
    <cellStyle name="Note 4 3 3 2 4 2" xfId="13837" xr:uid="{00000000-0005-0000-0000-00003D050000}"/>
    <cellStyle name="Note 4 3 3 2 5" xfId="8104" xr:uid="{00000000-0005-0000-0000-000029050000}"/>
    <cellStyle name="Note 4 3 3 3" xfId="1402" xr:uid="{00000000-0005-0000-0000-00000D0A0000}"/>
    <cellStyle name="Note 4 3 3 3 2" xfId="2829" xr:uid="{00000000-0005-0000-0000-00000E0A0000}"/>
    <cellStyle name="Note 4 3 3 3 2 2" xfId="5669" xr:uid="{00000000-0005-0000-0000-00000D0A0000}"/>
    <cellStyle name="Note 4 3 3 3 2 2 2" xfId="12826" xr:uid="{00000000-0005-0000-0000-00002A050000}"/>
    <cellStyle name="Note 4 3 3 3 2 3" xfId="9987" xr:uid="{00000000-0005-0000-0000-00002A050000}"/>
    <cellStyle name="Note 4 3 3 3 3" xfId="4250" xr:uid="{00000000-0005-0000-0000-00000C0A0000}"/>
    <cellStyle name="Note 4 3 3 3 3 2" xfId="11407" xr:uid="{00000000-0005-0000-0000-00002A050000}"/>
    <cellStyle name="Note 4 3 3 3 4" xfId="7171" xr:uid="{00000000-0005-0000-0000-00003E050000}"/>
    <cellStyle name="Note 4 3 3 3 4 2" xfId="14300" xr:uid="{00000000-0005-0000-0000-00003E050000}"/>
    <cellStyle name="Note 4 3 3 3 5" xfId="8568" xr:uid="{00000000-0005-0000-0000-00002A050000}"/>
    <cellStyle name="Note 4 3 3 4" xfId="1899" xr:uid="{00000000-0005-0000-0000-00000F0A0000}"/>
    <cellStyle name="Note 4 3 3 4 2" xfId="4739" xr:uid="{00000000-0005-0000-0000-00000E0A0000}"/>
    <cellStyle name="Note 4 3 3 4 2 2" xfId="11896" xr:uid="{00000000-0005-0000-0000-000028050000}"/>
    <cellStyle name="Note 4 3 3 4 3" xfId="9057" xr:uid="{00000000-0005-0000-0000-000028050000}"/>
    <cellStyle name="Note 4 3 3 5" xfId="3320" xr:uid="{00000000-0005-0000-0000-0000090A0000}"/>
    <cellStyle name="Note 4 3 3 5 2" xfId="10477" xr:uid="{00000000-0005-0000-0000-000028050000}"/>
    <cellStyle name="Note 4 3 3 6" xfId="6192" xr:uid="{00000000-0005-0000-0000-00000E020000}"/>
    <cellStyle name="Note 4 3 3 6 2" xfId="13361" xr:uid="{00000000-0005-0000-0000-00000E020000}"/>
    <cellStyle name="Note 4 3 3 7" xfId="7638" xr:uid="{00000000-0005-0000-0000-000028050000}"/>
    <cellStyle name="Note 4 3 4" xfId="705" xr:uid="{00000000-0005-0000-0000-0000100A0000}"/>
    <cellStyle name="Note 4 3 4 2" xfId="2132" xr:uid="{00000000-0005-0000-0000-0000110A0000}"/>
    <cellStyle name="Note 4 3 4 2 2" xfId="4972" xr:uid="{00000000-0005-0000-0000-0000100A0000}"/>
    <cellStyle name="Note 4 3 4 2 2 2" xfId="12129" xr:uid="{00000000-0005-0000-0000-00002B050000}"/>
    <cellStyle name="Note 4 3 4 2 3" xfId="9290" xr:uid="{00000000-0005-0000-0000-00002B050000}"/>
    <cellStyle name="Note 4 3 4 3" xfId="3553" xr:uid="{00000000-0005-0000-0000-00000F0A0000}"/>
    <cellStyle name="Note 4 3 4 3 2" xfId="10710" xr:uid="{00000000-0005-0000-0000-00002B050000}"/>
    <cellStyle name="Note 4 3 4 4" xfId="6475" xr:uid="{00000000-0005-0000-0000-00003F050000}"/>
    <cellStyle name="Note 4 3 4 4 2" xfId="13604" xr:uid="{00000000-0005-0000-0000-00003F050000}"/>
    <cellStyle name="Note 4 3 4 5" xfId="7871" xr:uid="{00000000-0005-0000-0000-00002B050000}"/>
    <cellStyle name="Note 4 3 5" xfId="1169" xr:uid="{00000000-0005-0000-0000-0000120A0000}"/>
    <cellStyle name="Note 4 3 5 2" xfId="2596" xr:uid="{00000000-0005-0000-0000-0000130A0000}"/>
    <cellStyle name="Note 4 3 5 2 2" xfId="5436" xr:uid="{00000000-0005-0000-0000-0000120A0000}"/>
    <cellStyle name="Note 4 3 5 2 2 2" xfId="12593" xr:uid="{00000000-0005-0000-0000-00002C050000}"/>
    <cellStyle name="Note 4 3 5 2 3" xfId="9754" xr:uid="{00000000-0005-0000-0000-00002C050000}"/>
    <cellStyle name="Note 4 3 5 3" xfId="4017" xr:uid="{00000000-0005-0000-0000-0000110A0000}"/>
    <cellStyle name="Note 4 3 5 3 2" xfId="11174" xr:uid="{00000000-0005-0000-0000-00002C050000}"/>
    <cellStyle name="Note 4 3 5 4" xfId="6938" xr:uid="{00000000-0005-0000-0000-000040050000}"/>
    <cellStyle name="Note 4 3 5 4 2" xfId="14067" xr:uid="{00000000-0005-0000-0000-000040050000}"/>
    <cellStyle name="Note 4 3 5 5" xfId="8335" xr:uid="{00000000-0005-0000-0000-00002C050000}"/>
    <cellStyle name="Note 4 3 6" xfId="1666" xr:uid="{00000000-0005-0000-0000-0000140A0000}"/>
    <cellStyle name="Note 4 3 6 2" xfId="4506" xr:uid="{00000000-0005-0000-0000-0000130A0000}"/>
    <cellStyle name="Note 4 3 6 2 2" xfId="11663" xr:uid="{00000000-0005-0000-0000-000021050000}"/>
    <cellStyle name="Note 4 3 6 3" xfId="8824" xr:uid="{00000000-0005-0000-0000-000021050000}"/>
    <cellStyle name="Note 4 3 7" xfId="3087" xr:uid="{00000000-0005-0000-0000-0000FC090000}"/>
    <cellStyle name="Note 4 3 7 2" xfId="10244" xr:uid="{00000000-0005-0000-0000-000021050000}"/>
    <cellStyle name="Note 4 3 8" xfId="5959" xr:uid="{00000000-0005-0000-0000-00000B020000}"/>
    <cellStyle name="Note 4 3 8 2" xfId="13128" xr:uid="{00000000-0005-0000-0000-00000B020000}"/>
    <cellStyle name="Note 4 3 9" xfId="7404" xr:uid="{00000000-0005-0000-0000-000021050000}"/>
    <cellStyle name="Note 4 4" xfId="321" xr:uid="{00000000-0005-0000-0000-0000150A0000}"/>
    <cellStyle name="Note 4 4 2" xfId="589" xr:uid="{00000000-0005-0000-0000-0000160A0000}"/>
    <cellStyle name="Note 4 4 2 2" xfId="1055" xr:uid="{00000000-0005-0000-0000-0000170A0000}"/>
    <cellStyle name="Note 4 4 2 2 2" xfId="2482" xr:uid="{00000000-0005-0000-0000-0000180A0000}"/>
    <cellStyle name="Note 4 4 2 2 2 2" xfId="5322" xr:uid="{00000000-0005-0000-0000-0000170A0000}"/>
    <cellStyle name="Note 4 4 2 2 2 2 2" xfId="12479" xr:uid="{00000000-0005-0000-0000-00002F050000}"/>
    <cellStyle name="Note 4 4 2 2 2 3" xfId="9640" xr:uid="{00000000-0005-0000-0000-00002F050000}"/>
    <cellStyle name="Note 4 4 2 2 3" xfId="3903" xr:uid="{00000000-0005-0000-0000-0000160A0000}"/>
    <cellStyle name="Note 4 4 2 2 3 2" xfId="11060" xr:uid="{00000000-0005-0000-0000-00002F050000}"/>
    <cellStyle name="Note 4 4 2 2 4" xfId="6824" xr:uid="{00000000-0005-0000-0000-000043050000}"/>
    <cellStyle name="Note 4 4 2 2 4 2" xfId="13953" xr:uid="{00000000-0005-0000-0000-000043050000}"/>
    <cellStyle name="Note 4 4 2 2 5" xfId="8221" xr:uid="{00000000-0005-0000-0000-00002F050000}"/>
    <cellStyle name="Note 4 4 2 3" xfId="1519" xr:uid="{00000000-0005-0000-0000-0000190A0000}"/>
    <cellStyle name="Note 4 4 2 3 2" xfId="2946" xr:uid="{00000000-0005-0000-0000-00001A0A0000}"/>
    <cellStyle name="Note 4 4 2 3 2 2" xfId="5786" xr:uid="{00000000-0005-0000-0000-0000190A0000}"/>
    <cellStyle name="Note 4 4 2 3 2 2 2" xfId="12943" xr:uid="{00000000-0005-0000-0000-000030050000}"/>
    <cellStyle name="Note 4 4 2 3 2 3" xfId="10104" xr:uid="{00000000-0005-0000-0000-000030050000}"/>
    <cellStyle name="Note 4 4 2 3 3" xfId="4367" xr:uid="{00000000-0005-0000-0000-0000180A0000}"/>
    <cellStyle name="Note 4 4 2 3 3 2" xfId="11524" xr:uid="{00000000-0005-0000-0000-000030050000}"/>
    <cellStyle name="Note 4 4 2 3 4" xfId="7288" xr:uid="{00000000-0005-0000-0000-000044050000}"/>
    <cellStyle name="Note 4 4 2 3 4 2" xfId="14417" xr:uid="{00000000-0005-0000-0000-000044050000}"/>
    <cellStyle name="Note 4 4 2 3 5" xfId="8685" xr:uid="{00000000-0005-0000-0000-000030050000}"/>
    <cellStyle name="Note 4 4 2 4" xfId="2016" xr:uid="{00000000-0005-0000-0000-00001B0A0000}"/>
    <cellStyle name="Note 4 4 2 4 2" xfId="4856" xr:uid="{00000000-0005-0000-0000-00001A0A0000}"/>
    <cellStyle name="Note 4 4 2 4 2 2" xfId="12013" xr:uid="{00000000-0005-0000-0000-00002E050000}"/>
    <cellStyle name="Note 4 4 2 4 3" xfId="9174" xr:uid="{00000000-0005-0000-0000-00002E050000}"/>
    <cellStyle name="Note 4 4 2 5" xfId="3437" xr:uid="{00000000-0005-0000-0000-0000150A0000}"/>
    <cellStyle name="Note 4 4 2 5 2" xfId="10594" xr:uid="{00000000-0005-0000-0000-00002E050000}"/>
    <cellStyle name="Note 4 4 2 6" xfId="6309" xr:uid="{00000000-0005-0000-0000-000010020000}"/>
    <cellStyle name="Note 4 4 2 6 2" xfId="13478" xr:uid="{00000000-0005-0000-0000-000010020000}"/>
    <cellStyle name="Note 4 4 2 7" xfId="7755" xr:uid="{00000000-0005-0000-0000-00002E050000}"/>
    <cellStyle name="Note 4 4 3" xfId="822" xr:uid="{00000000-0005-0000-0000-00001C0A0000}"/>
    <cellStyle name="Note 4 4 3 2" xfId="2249" xr:uid="{00000000-0005-0000-0000-00001D0A0000}"/>
    <cellStyle name="Note 4 4 3 2 2" xfId="5089" xr:uid="{00000000-0005-0000-0000-00001C0A0000}"/>
    <cellStyle name="Note 4 4 3 2 2 2" xfId="12246" xr:uid="{00000000-0005-0000-0000-000031050000}"/>
    <cellStyle name="Note 4 4 3 2 3" xfId="9407" xr:uid="{00000000-0005-0000-0000-000031050000}"/>
    <cellStyle name="Note 4 4 3 3" xfId="3670" xr:uid="{00000000-0005-0000-0000-00001B0A0000}"/>
    <cellStyle name="Note 4 4 3 3 2" xfId="10827" xr:uid="{00000000-0005-0000-0000-000031050000}"/>
    <cellStyle name="Note 4 4 3 4" xfId="6592" xr:uid="{00000000-0005-0000-0000-000045050000}"/>
    <cellStyle name="Note 4 4 3 4 2" xfId="13721" xr:uid="{00000000-0005-0000-0000-000045050000}"/>
    <cellStyle name="Note 4 4 3 5" xfId="7988" xr:uid="{00000000-0005-0000-0000-000031050000}"/>
    <cellStyle name="Note 4 4 4" xfId="1286" xr:uid="{00000000-0005-0000-0000-00001E0A0000}"/>
    <cellStyle name="Note 4 4 4 2" xfId="2713" xr:uid="{00000000-0005-0000-0000-00001F0A0000}"/>
    <cellStyle name="Note 4 4 4 2 2" xfId="5553" xr:uid="{00000000-0005-0000-0000-00001E0A0000}"/>
    <cellStyle name="Note 4 4 4 2 2 2" xfId="12710" xr:uid="{00000000-0005-0000-0000-000032050000}"/>
    <cellStyle name="Note 4 4 4 2 3" xfId="9871" xr:uid="{00000000-0005-0000-0000-000032050000}"/>
    <cellStyle name="Note 4 4 4 3" xfId="4134" xr:uid="{00000000-0005-0000-0000-00001D0A0000}"/>
    <cellStyle name="Note 4 4 4 3 2" xfId="11291" xr:uid="{00000000-0005-0000-0000-000032050000}"/>
    <cellStyle name="Note 4 4 4 4" xfId="7055" xr:uid="{00000000-0005-0000-0000-000046050000}"/>
    <cellStyle name="Note 4 4 4 4 2" xfId="14184" xr:uid="{00000000-0005-0000-0000-000046050000}"/>
    <cellStyle name="Note 4 4 4 5" xfId="8452" xr:uid="{00000000-0005-0000-0000-000032050000}"/>
    <cellStyle name="Note 4 4 5" xfId="1783" xr:uid="{00000000-0005-0000-0000-0000200A0000}"/>
    <cellStyle name="Note 4 4 5 2" xfId="4623" xr:uid="{00000000-0005-0000-0000-00001F0A0000}"/>
    <cellStyle name="Note 4 4 5 2 2" xfId="11780" xr:uid="{00000000-0005-0000-0000-00002D050000}"/>
    <cellStyle name="Note 4 4 5 3" xfId="8941" xr:uid="{00000000-0005-0000-0000-00002D050000}"/>
    <cellStyle name="Note 4 4 6" xfId="3204" xr:uid="{00000000-0005-0000-0000-0000140A0000}"/>
    <cellStyle name="Note 4 4 6 2" xfId="10361" xr:uid="{00000000-0005-0000-0000-00002D050000}"/>
    <cellStyle name="Note 4 4 7" xfId="6076" xr:uid="{00000000-0005-0000-0000-00000F020000}"/>
    <cellStyle name="Note 4 4 7 2" xfId="13245" xr:uid="{00000000-0005-0000-0000-00000F020000}"/>
    <cellStyle name="Note 4 4 8" xfId="7522" xr:uid="{00000000-0005-0000-0000-00002D050000}"/>
    <cellStyle name="Note 4 5" xfId="394" xr:uid="{00000000-0005-0000-0000-0000210A0000}"/>
    <cellStyle name="Note 4 5 2" xfId="865" xr:uid="{00000000-0005-0000-0000-0000220A0000}"/>
    <cellStyle name="Note 4 5 2 2" xfId="2292" xr:uid="{00000000-0005-0000-0000-0000230A0000}"/>
    <cellStyle name="Note 4 5 2 2 2" xfId="5132" xr:uid="{00000000-0005-0000-0000-0000220A0000}"/>
    <cellStyle name="Note 4 5 2 2 2 2" xfId="12289" xr:uid="{00000000-0005-0000-0000-000034050000}"/>
    <cellStyle name="Note 4 5 2 2 3" xfId="9450" xr:uid="{00000000-0005-0000-0000-000034050000}"/>
    <cellStyle name="Note 4 5 2 3" xfId="3713" xr:uid="{00000000-0005-0000-0000-0000210A0000}"/>
    <cellStyle name="Note 4 5 2 3 2" xfId="10870" xr:uid="{00000000-0005-0000-0000-000034050000}"/>
    <cellStyle name="Note 4 5 2 4" xfId="6635" xr:uid="{00000000-0005-0000-0000-000048050000}"/>
    <cellStyle name="Note 4 5 2 4 2" xfId="13764" xr:uid="{00000000-0005-0000-0000-000048050000}"/>
    <cellStyle name="Note 4 5 2 5" xfId="8031" xr:uid="{00000000-0005-0000-0000-000034050000}"/>
    <cellStyle name="Note 4 5 3" xfId="1329" xr:uid="{00000000-0005-0000-0000-0000240A0000}"/>
    <cellStyle name="Note 4 5 3 2" xfId="2756" xr:uid="{00000000-0005-0000-0000-0000250A0000}"/>
    <cellStyle name="Note 4 5 3 2 2" xfId="5596" xr:uid="{00000000-0005-0000-0000-0000240A0000}"/>
    <cellStyle name="Note 4 5 3 2 2 2" xfId="12753" xr:uid="{00000000-0005-0000-0000-000035050000}"/>
    <cellStyle name="Note 4 5 3 2 3" xfId="9914" xr:uid="{00000000-0005-0000-0000-000035050000}"/>
    <cellStyle name="Note 4 5 3 3" xfId="4177" xr:uid="{00000000-0005-0000-0000-0000230A0000}"/>
    <cellStyle name="Note 4 5 3 3 2" xfId="11334" xr:uid="{00000000-0005-0000-0000-000035050000}"/>
    <cellStyle name="Note 4 5 3 4" xfId="7098" xr:uid="{00000000-0005-0000-0000-000049050000}"/>
    <cellStyle name="Note 4 5 3 4 2" xfId="14227" xr:uid="{00000000-0005-0000-0000-000049050000}"/>
    <cellStyle name="Note 4 5 3 5" xfId="8495" xr:uid="{00000000-0005-0000-0000-000035050000}"/>
    <cellStyle name="Note 4 5 4" xfId="1826" xr:uid="{00000000-0005-0000-0000-0000260A0000}"/>
    <cellStyle name="Note 4 5 4 2" xfId="4666" xr:uid="{00000000-0005-0000-0000-0000250A0000}"/>
    <cellStyle name="Note 4 5 4 2 2" xfId="11823" xr:uid="{00000000-0005-0000-0000-000033050000}"/>
    <cellStyle name="Note 4 5 4 3" xfId="8984" xr:uid="{00000000-0005-0000-0000-000033050000}"/>
    <cellStyle name="Note 4 5 5" xfId="3247" xr:uid="{00000000-0005-0000-0000-0000200A0000}"/>
    <cellStyle name="Note 4 5 5 2" xfId="10404" xr:uid="{00000000-0005-0000-0000-000033050000}"/>
    <cellStyle name="Note 4 5 6" xfId="6119" xr:uid="{00000000-0005-0000-0000-000011020000}"/>
    <cellStyle name="Note 4 5 6 2" xfId="13288" xr:uid="{00000000-0005-0000-0000-000011020000}"/>
    <cellStyle name="Note 4 5 7" xfId="7565" xr:uid="{00000000-0005-0000-0000-000033050000}"/>
    <cellStyle name="Note 4 6" xfId="632" xr:uid="{00000000-0005-0000-0000-0000270A0000}"/>
    <cellStyle name="Note 4 6 2" xfId="2059" xr:uid="{00000000-0005-0000-0000-0000280A0000}"/>
    <cellStyle name="Note 4 6 2 2" xfId="4899" xr:uid="{00000000-0005-0000-0000-0000270A0000}"/>
    <cellStyle name="Note 4 6 2 2 2" xfId="12056" xr:uid="{00000000-0005-0000-0000-000036050000}"/>
    <cellStyle name="Note 4 6 2 3" xfId="9217" xr:uid="{00000000-0005-0000-0000-000036050000}"/>
    <cellStyle name="Note 4 6 3" xfId="3480" xr:uid="{00000000-0005-0000-0000-0000260A0000}"/>
    <cellStyle name="Note 4 6 3 2" xfId="10637" xr:uid="{00000000-0005-0000-0000-000036050000}"/>
    <cellStyle name="Note 4 6 4" xfId="6402" xr:uid="{00000000-0005-0000-0000-00004A050000}"/>
    <cellStyle name="Note 4 6 4 2" xfId="13531" xr:uid="{00000000-0005-0000-0000-00004A050000}"/>
    <cellStyle name="Note 4 6 5" xfId="7798" xr:uid="{00000000-0005-0000-0000-000036050000}"/>
    <cellStyle name="Note 4 7" xfId="1096" xr:uid="{00000000-0005-0000-0000-0000290A0000}"/>
    <cellStyle name="Note 4 7 2" xfId="2523" xr:uid="{00000000-0005-0000-0000-00002A0A0000}"/>
    <cellStyle name="Note 4 7 2 2" xfId="5363" xr:uid="{00000000-0005-0000-0000-0000290A0000}"/>
    <cellStyle name="Note 4 7 2 2 2" xfId="12520" xr:uid="{00000000-0005-0000-0000-000037050000}"/>
    <cellStyle name="Note 4 7 2 3" xfId="9681" xr:uid="{00000000-0005-0000-0000-000037050000}"/>
    <cellStyle name="Note 4 7 3" xfId="3944" xr:uid="{00000000-0005-0000-0000-0000280A0000}"/>
    <cellStyle name="Note 4 7 3 2" xfId="11101" xr:uid="{00000000-0005-0000-0000-000037050000}"/>
    <cellStyle name="Note 4 7 4" xfId="6865" xr:uid="{00000000-0005-0000-0000-00004B050000}"/>
    <cellStyle name="Note 4 7 4 2" xfId="13994" xr:uid="{00000000-0005-0000-0000-00004B050000}"/>
    <cellStyle name="Note 4 7 5" xfId="8262" xr:uid="{00000000-0005-0000-0000-000037050000}"/>
    <cellStyle name="Note 4 8" xfId="1592" xr:uid="{00000000-0005-0000-0000-00002B0A0000}"/>
    <cellStyle name="Note 4 8 2" xfId="4432" xr:uid="{00000000-0005-0000-0000-00002A0A0000}"/>
    <cellStyle name="Note 4 8 2 2" xfId="11589" xr:uid="{00000000-0005-0000-0000-000014050000}"/>
    <cellStyle name="Note 4 8 3" xfId="8750" xr:uid="{00000000-0005-0000-0000-000014050000}"/>
    <cellStyle name="Note 4 9" xfId="3014" xr:uid="{00000000-0005-0000-0000-0000E3090000}"/>
    <cellStyle name="Note 4 9 2" xfId="10171" xr:uid="{00000000-0005-0000-0000-000014050000}"/>
    <cellStyle name="Note 5" xfId="49" xr:uid="{00000000-0005-0000-0000-00002C0A0000}"/>
    <cellStyle name="Note 5 10" xfId="5882" xr:uid="{00000000-0005-0000-0000-000012020000}"/>
    <cellStyle name="Note 5 10 2" xfId="13056" xr:uid="{00000000-0005-0000-0000-000012020000}"/>
    <cellStyle name="Note 5 11" xfId="7332" xr:uid="{00000000-0005-0000-0000-000038050000}"/>
    <cellStyle name="Note 5 2" xfId="90" xr:uid="{00000000-0005-0000-0000-00002D0A0000}"/>
    <cellStyle name="Note 5 2 2" xfId="325" xr:uid="{00000000-0005-0000-0000-00002E0A0000}"/>
    <cellStyle name="Note 5 2 2 2" xfId="593" xr:uid="{00000000-0005-0000-0000-00002F0A0000}"/>
    <cellStyle name="Note 5 2 2 2 2" xfId="1059" xr:uid="{00000000-0005-0000-0000-0000300A0000}"/>
    <cellStyle name="Note 5 2 2 2 2 2" xfId="2486" xr:uid="{00000000-0005-0000-0000-0000310A0000}"/>
    <cellStyle name="Note 5 2 2 2 2 2 2" xfId="5326" xr:uid="{00000000-0005-0000-0000-0000300A0000}"/>
    <cellStyle name="Note 5 2 2 2 2 2 2 2" xfId="12483" xr:uid="{00000000-0005-0000-0000-00003C050000}"/>
    <cellStyle name="Note 5 2 2 2 2 2 3" xfId="9644" xr:uid="{00000000-0005-0000-0000-00003C050000}"/>
    <cellStyle name="Note 5 2 2 2 2 3" xfId="3907" xr:uid="{00000000-0005-0000-0000-00002F0A0000}"/>
    <cellStyle name="Note 5 2 2 2 2 3 2" xfId="11064" xr:uid="{00000000-0005-0000-0000-00003C050000}"/>
    <cellStyle name="Note 5 2 2 2 2 4" xfId="6828" xr:uid="{00000000-0005-0000-0000-000050050000}"/>
    <cellStyle name="Note 5 2 2 2 2 4 2" xfId="13957" xr:uid="{00000000-0005-0000-0000-000050050000}"/>
    <cellStyle name="Note 5 2 2 2 2 5" xfId="8225" xr:uid="{00000000-0005-0000-0000-00003C050000}"/>
    <cellStyle name="Note 5 2 2 2 3" xfId="1523" xr:uid="{00000000-0005-0000-0000-0000320A0000}"/>
    <cellStyle name="Note 5 2 2 2 3 2" xfId="2950" xr:uid="{00000000-0005-0000-0000-0000330A0000}"/>
    <cellStyle name="Note 5 2 2 2 3 2 2" xfId="5790" xr:uid="{00000000-0005-0000-0000-0000320A0000}"/>
    <cellStyle name="Note 5 2 2 2 3 2 2 2" xfId="12947" xr:uid="{00000000-0005-0000-0000-00003D050000}"/>
    <cellStyle name="Note 5 2 2 2 3 2 3" xfId="10108" xr:uid="{00000000-0005-0000-0000-00003D050000}"/>
    <cellStyle name="Note 5 2 2 2 3 3" xfId="4371" xr:uid="{00000000-0005-0000-0000-0000310A0000}"/>
    <cellStyle name="Note 5 2 2 2 3 3 2" xfId="11528" xr:uid="{00000000-0005-0000-0000-00003D050000}"/>
    <cellStyle name="Note 5 2 2 2 3 4" xfId="7292" xr:uid="{00000000-0005-0000-0000-000051050000}"/>
    <cellStyle name="Note 5 2 2 2 3 4 2" xfId="14421" xr:uid="{00000000-0005-0000-0000-000051050000}"/>
    <cellStyle name="Note 5 2 2 2 3 5" xfId="8689" xr:uid="{00000000-0005-0000-0000-00003D050000}"/>
    <cellStyle name="Note 5 2 2 2 4" xfId="2020" xr:uid="{00000000-0005-0000-0000-0000340A0000}"/>
    <cellStyle name="Note 5 2 2 2 4 2" xfId="4860" xr:uid="{00000000-0005-0000-0000-0000330A0000}"/>
    <cellStyle name="Note 5 2 2 2 4 2 2" xfId="12017" xr:uid="{00000000-0005-0000-0000-00003B050000}"/>
    <cellStyle name="Note 5 2 2 2 4 3" xfId="9178" xr:uid="{00000000-0005-0000-0000-00003B050000}"/>
    <cellStyle name="Note 5 2 2 2 5" xfId="3441" xr:uid="{00000000-0005-0000-0000-00002E0A0000}"/>
    <cellStyle name="Note 5 2 2 2 5 2" xfId="10598" xr:uid="{00000000-0005-0000-0000-00003B050000}"/>
    <cellStyle name="Note 5 2 2 2 6" xfId="6313" xr:uid="{00000000-0005-0000-0000-000015020000}"/>
    <cellStyle name="Note 5 2 2 2 6 2" xfId="13482" xr:uid="{00000000-0005-0000-0000-000015020000}"/>
    <cellStyle name="Note 5 2 2 2 7" xfId="7759" xr:uid="{00000000-0005-0000-0000-00003B050000}"/>
    <cellStyle name="Note 5 2 2 3" xfId="826" xr:uid="{00000000-0005-0000-0000-0000350A0000}"/>
    <cellStyle name="Note 5 2 2 3 2" xfId="2253" xr:uid="{00000000-0005-0000-0000-0000360A0000}"/>
    <cellStyle name="Note 5 2 2 3 2 2" xfId="5093" xr:uid="{00000000-0005-0000-0000-0000350A0000}"/>
    <cellStyle name="Note 5 2 2 3 2 2 2" xfId="12250" xr:uid="{00000000-0005-0000-0000-00003E050000}"/>
    <cellStyle name="Note 5 2 2 3 2 3" xfId="9411" xr:uid="{00000000-0005-0000-0000-00003E050000}"/>
    <cellStyle name="Note 5 2 2 3 3" xfId="3674" xr:uid="{00000000-0005-0000-0000-0000340A0000}"/>
    <cellStyle name="Note 5 2 2 3 3 2" xfId="10831" xr:uid="{00000000-0005-0000-0000-00003E050000}"/>
    <cellStyle name="Note 5 2 2 3 4" xfId="6596" xr:uid="{00000000-0005-0000-0000-000052050000}"/>
    <cellStyle name="Note 5 2 2 3 4 2" xfId="13725" xr:uid="{00000000-0005-0000-0000-000052050000}"/>
    <cellStyle name="Note 5 2 2 3 5" xfId="7992" xr:uid="{00000000-0005-0000-0000-00003E050000}"/>
    <cellStyle name="Note 5 2 2 4" xfId="1290" xr:uid="{00000000-0005-0000-0000-0000370A0000}"/>
    <cellStyle name="Note 5 2 2 4 2" xfId="2717" xr:uid="{00000000-0005-0000-0000-0000380A0000}"/>
    <cellStyle name="Note 5 2 2 4 2 2" xfId="5557" xr:uid="{00000000-0005-0000-0000-0000370A0000}"/>
    <cellStyle name="Note 5 2 2 4 2 2 2" xfId="12714" xr:uid="{00000000-0005-0000-0000-00003F050000}"/>
    <cellStyle name="Note 5 2 2 4 2 3" xfId="9875" xr:uid="{00000000-0005-0000-0000-00003F050000}"/>
    <cellStyle name="Note 5 2 2 4 3" xfId="4138" xr:uid="{00000000-0005-0000-0000-0000360A0000}"/>
    <cellStyle name="Note 5 2 2 4 3 2" xfId="11295" xr:uid="{00000000-0005-0000-0000-00003F050000}"/>
    <cellStyle name="Note 5 2 2 4 4" xfId="7059" xr:uid="{00000000-0005-0000-0000-000053050000}"/>
    <cellStyle name="Note 5 2 2 4 4 2" xfId="14188" xr:uid="{00000000-0005-0000-0000-000053050000}"/>
    <cellStyle name="Note 5 2 2 4 5" xfId="8456" xr:uid="{00000000-0005-0000-0000-00003F050000}"/>
    <cellStyle name="Note 5 2 2 5" xfId="1787" xr:uid="{00000000-0005-0000-0000-0000390A0000}"/>
    <cellStyle name="Note 5 2 2 5 2" xfId="4627" xr:uid="{00000000-0005-0000-0000-0000380A0000}"/>
    <cellStyle name="Note 5 2 2 5 2 2" xfId="11784" xr:uid="{00000000-0005-0000-0000-00003A050000}"/>
    <cellStyle name="Note 5 2 2 5 3" xfId="8945" xr:uid="{00000000-0005-0000-0000-00003A050000}"/>
    <cellStyle name="Note 5 2 2 6" xfId="3208" xr:uid="{00000000-0005-0000-0000-00002D0A0000}"/>
    <cellStyle name="Note 5 2 2 6 2" xfId="10365" xr:uid="{00000000-0005-0000-0000-00003A050000}"/>
    <cellStyle name="Note 5 2 2 7" xfId="6080" xr:uid="{00000000-0005-0000-0000-000014020000}"/>
    <cellStyle name="Note 5 2 2 7 2" xfId="13249" xr:uid="{00000000-0005-0000-0000-000014020000}"/>
    <cellStyle name="Note 5 2 2 8" xfId="7526" xr:uid="{00000000-0005-0000-0000-00003A050000}"/>
    <cellStyle name="Note 5 2 3" xfId="436" xr:uid="{00000000-0005-0000-0000-00003A0A0000}"/>
    <cellStyle name="Note 5 2 3 2" xfId="902" xr:uid="{00000000-0005-0000-0000-00003B0A0000}"/>
    <cellStyle name="Note 5 2 3 2 2" xfId="2329" xr:uid="{00000000-0005-0000-0000-00003C0A0000}"/>
    <cellStyle name="Note 5 2 3 2 2 2" xfId="5169" xr:uid="{00000000-0005-0000-0000-00003B0A0000}"/>
    <cellStyle name="Note 5 2 3 2 2 2 2" xfId="12326" xr:uid="{00000000-0005-0000-0000-000041050000}"/>
    <cellStyle name="Note 5 2 3 2 2 3" xfId="9487" xr:uid="{00000000-0005-0000-0000-000041050000}"/>
    <cellStyle name="Note 5 2 3 2 3" xfId="3750" xr:uid="{00000000-0005-0000-0000-00003A0A0000}"/>
    <cellStyle name="Note 5 2 3 2 3 2" xfId="10907" xr:uid="{00000000-0005-0000-0000-000041050000}"/>
    <cellStyle name="Note 5 2 3 2 4" xfId="6672" xr:uid="{00000000-0005-0000-0000-000055050000}"/>
    <cellStyle name="Note 5 2 3 2 4 2" xfId="13801" xr:uid="{00000000-0005-0000-0000-000055050000}"/>
    <cellStyle name="Note 5 2 3 2 5" xfId="8068" xr:uid="{00000000-0005-0000-0000-000041050000}"/>
    <cellStyle name="Note 5 2 3 3" xfId="1366" xr:uid="{00000000-0005-0000-0000-00003D0A0000}"/>
    <cellStyle name="Note 5 2 3 3 2" xfId="2793" xr:uid="{00000000-0005-0000-0000-00003E0A0000}"/>
    <cellStyle name="Note 5 2 3 3 2 2" xfId="5633" xr:uid="{00000000-0005-0000-0000-00003D0A0000}"/>
    <cellStyle name="Note 5 2 3 3 2 2 2" xfId="12790" xr:uid="{00000000-0005-0000-0000-000042050000}"/>
    <cellStyle name="Note 5 2 3 3 2 3" xfId="9951" xr:uid="{00000000-0005-0000-0000-000042050000}"/>
    <cellStyle name="Note 5 2 3 3 3" xfId="4214" xr:uid="{00000000-0005-0000-0000-00003C0A0000}"/>
    <cellStyle name="Note 5 2 3 3 3 2" xfId="11371" xr:uid="{00000000-0005-0000-0000-000042050000}"/>
    <cellStyle name="Note 5 2 3 3 4" xfId="7135" xr:uid="{00000000-0005-0000-0000-000056050000}"/>
    <cellStyle name="Note 5 2 3 3 4 2" xfId="14264" xr:uid="{00000000-0005-0000-0000-000056050000}"/>
    <cellStyle name="Note 5 2 3 3 5" xfId="8532" xr:uid="{00000000-0005-0000-0000-000042050000}"/>
    <cellStyle name="Note 5 2 3 4" xfId="1863" xr:uid="{00000000-0005-0000-0000-00003F0A0000}"/>
    <cellStyle name="Note 5 2 3 4 2" xfId="4703" xr:uid="{00000000-0005-0000-0000-00003E0A0000}"/>
    <cellStyle name="Note 5 2 3 4 2 2" xfId="11860" xr:uid="{00000000-0005-0000-0000-000040050000}"/>
    <cellStyle name="Note 5 2 3 4 3" xfId="9021" xr:uid="{00000000-0005-0000-0000-000040050000}"/>
    <cellStyle name="Note 5 2 3 5" xfId="3284" xr:uid="{00000000-0005-0000-0000-0000390A0000}"/>
    <cellStyle name="Note 5 2 3 5 2" xfId="10441" xr:uid="{00000000-0005-0000-0000-000040050000}"/>
    <cellStyle name="Note 5 2 3 6" xfId="6156" xr:uid="{00000000-0005-0000-0000-000016020000}"/>
    <cellStyle name="Note 5 2 3 6 2" xfId="13325" xr:uid="{00000000-0005-0000-0000-000016020000}"/>
    <cellStyle name="Note 5 2 3 7" xfId="7602" xr:uid="{00000000-0005-0000-0000-000040050000}"/>
    <cellStyle name="Note 5 2 4" xfId="669" xr:uid="{00000000-0005-0000-0000-0000400A0000}"/>
    <cellStyle name="Note 5 2 4 2" xfId="2096" xr:uid="{00000000-0005-0000-0000-0000410A0000}"/>
    <cellStyle name="Note 5 2 4 2 2" xfId="4936" xr:uid="{00000000-0005-0000-0000-0000400A0000}"/>
    <cellStyle name="Note 5 2 4 2 2 2" xfId="12093" xr:uid="{00000000-0005-0000-0000-000043050000}"/>
    <cellStyle name="Note 5 2 4 2 3" xfId="9254" xr:uid="{00000000-0005-0000-0000-000043050000}"/>
    <cellStyle name="Note 5 2 4 3" xfId="3517" xr:uid="{00000000-0005-0000-0000-00003F0A0000}"/>
    <cellStyle name="Note 5 2 4 3 2" xfId="10674" xr:uid="{00000000-0005-0000-0000-000043050000}"/>
    <cellStyle name="Note 5 2 4 4" xfId="6439" xr:uid="{00000000-0005-0000-0000-000057050000}"/>
    <cellStyle name="Note 5 2 4 4 2" xfId="13568" xr:uid="{00000000-0005-0000-0000-000057050000}"/>
    <cellStyle name="Note 5 2 4 5" xfId="7835" xr:uid="{00000000-0005-0000-0000-000043050000}"/>
    <cellStyle name="Note 5 2 5" xfId="1133" xr:uid="{00000000-0005-0000-0000-0000420A0000}"/>
    <cellStyle name="Note 5 2 5 2" xfId="2560" xr:uid="{00000000-0005-0000-0000-0000430A0000}"/>
    <cellStyle name="Note 5 2 5 2 2" xfId="5400" xr:uid="{00000000-0005-0000-0000-0000420A0000}"/>
    <cellStyle name="Note 5 2 5 2 2 2" xfId="12557" xr:uid="{00000000-0005-0000-0000-000044050000}"/>
    <cellStyle name="Note 5 2 5 2 3" xfId="9718" xr:uid="{00000000-0005-0000-0000-000044050000}"/>
    <cellStyle name="Note 5 2 5 3" xfId="3981" xr:uid="{00000000-0005-0000-0000-0000410A0000}"/>
    <cellStyle name="Note 5 2 5 3 2" xfId="11138" xr:uid="{00000000-0005-0000-0000-000044050000}"/>
    <cellStyle name="Note 5 2 5 4" xfId="6902" xr:uid="{00000000-0005-0000-0000-000058050000}"/>
    <cellStyle name="Note 5 2 5 4 2" xfId="14031" xr:uid="{00000000-0005-0000-0000-000058050000}"/>
    <cellStyle name="Note 5 2 5 5" xfId="8299" xr:uid="{00000000-0005-0000-0000-000044050000}"/>
    <cellStyle name="Note 5 2 6" xfId="1629" xr:uid="{00000000-0005-0000-0000-0000440A0000}"/>
    <cellStyle name="Note 5 2 6 2" xfId="4469" xr:uid="{00000000-0005-0000-0000-0000430A0000}"/>
    <cellStyle name="Note 5 2 6 2 2" xfId="11626" xr:uid="{00000000-0005-0000-0000-000039050000}"/>
    <cellStyle name="Note 5 2 6 3" xfId="8787" xr:uid="{00000000-0005-0000-0000-000039050000}"/>
    <cellStyle name="Note 5 2 7" xfId="3051" xr:uid="{00000000-0005-0000-0000-00002C0A0000}"/>
    <cellStyle name="Note 5 2 7 2" xfId="10208" xr:uid="{00000000-0005-0000-0000-000039050000}"/>
    <cellStyle name="Note 5 2 8" xfId="5923" xr:uid="{00000000-0005-0000-0000-000013020000}"/>
    <cellStyle name="Note 5 2 8 2" xfId="13092" xr:uid="{00000000-0005-0000-0000-000013020000}"/>
    <cellStyle name="Note 5 2 9" xfId="7368" xr:uid="{00000000-0005-0000-0000-000039050000}"/>
    <cellStyle name="Note 5 3" xfId="137" xr:uid="{00000000-0005-0000-0000-0000450A0000}"/>
    <cellStyle name="Note 5 3 2" xfId="326" xr:uid="{00000000-0005-0000-0000-0000460A0000}"/>
    <cellStyle name="Note 5 3 2 2" xfId="594" xr:uid="{00000000-0005-0000-0000-0000470A0000}"/>
    <cellStyle name="Note 5 3 2 2 2" xfId="1060" xr:uid="{00000000-0005-0000-0000-0000480A0000}"/>
    <cellStyle name="Note 5 3 2 2 2 2" xfId="2487" xr:uid="{00000000-0005-0000-0000-0000490A0000}"/>
    <cellStyle name="Note 5 3 2 2 2 2 2" xfId="5327" xr:uid="{00000000-0005-0000-0000-0000480A0000}"/>
    <cellStyle name="Note 5 3 2 2 2 2 2 2" xfId="12484" xr:uid="{00000000-0005-0000-0000-000048050000}"/>
    <cellStyle name="Note 5 3 2 2 2 2 3" xfId="9645" xr:uid="{00000000-0005-0000-0000-000048050000}"/>
    <cellStyle name="Note 5 3 2 2 2 3" xfId="3908" xr:uid="{00000000-0005-0000-0000-0000470A0000}"/>
    <cellStyle name="Note 5 3 2 2 2 3 2" xfId="11065" xr:uid="{00000000-0005-0000-0000-000048050000}"/>
    <cellStyle name="Note 5 3 2 2 2 4" xfId="6829" xr:uid="{00000000-0005-0000-0000-00005C050000}"/>
    <cellStyle name="Note 5 3 2 2 2 4 2" xfId="13958" xr:uid="{00000000-0005-0000-0000-00005C050000}"/>
    <cellStyle name="Note 5 3 2 2 2 5" xfId="8226" xr:uid="{00000000-0005-0000-0000-000048050000}"/>
    <cellStyle name="Note 5 3 2 2 3" xfId="1524" xr:uid="{00000000-0005-0000-0000-00004A0A0000}"/>
    <cellStyle name="Note 5 3 2 2 3 2" xfId="2951" xr:uid="{00000000-0005-0000-0000-00004B0A0000}"/>
    <cellStyle name="Note 5 3 2 2 3 2 2" xfId="5791" xr:uid="{00000000-0005-0000-0000-00004A0A0000}"/>
    <cellStyle name="Note 5 3 2 2 3 2 2 2" xfId="12948" xr:uid="{00000000-0005-0000-0000-000049050000}"/>
    <cellStyle name="Note 5 3 2 2 3 2 3" xfId="10109" xr:uid="{00000000-0005-0000-0000-000049050000}"/>
    <cellStyle name="Note 5 3 2 2 3 3" xfId="4372" xr:uid="{00000000-0005-0000-0000-0000490A0000}"/>
    <cellStyle name="Note 5 3 2 2 3 3 2" xfId="11529" xr:uid="{00000000-0005-0000-0000-000049050000}"/>
    <cellStyle name="Note 5 3 2 2 3 4" xfId="7293" xr:uid="{00000000-0005-0000-0000-00005D050000}"/>
    <cellStyle name="Note 5 3 2 2 3 4 2" xfId="14422" xr:uid="{00000000-0005-0000-0000-00005D050000}"/>
    <cellStyle name="Note 5 3 2 2 3 5" xfId="8690" xr:uid="{00000000-0005-0000-0000-000049050000}"/>
    <cellStyle name="Note 5 3 2 2 4" xfId="2021" xr:uid="{00000000-0005-0000-0000-00004C0A0000}"/>
    <cellStyle name="Note 5 3 2 2 4 2" xfId="4861" xr:uid="{00000000-0005-0000-0000-00004B0A0000}"/>
    <cellStyle name="Note 5 3 2 2 4 2 2" xfId="12018" xr:uid="{00000000-0005-0000-0000-000047050000}"/>
    <cellStyle name="Note 5 3 2 2 4 3" xfId="9179" xr:uid="{00000000-0005-0000-0000-000047050000}"/>
    <cellStyle name="Note 5 3 2 2 5" xfId="3442" xr:uid="{00000000-0005-0000-0000-0000460A0000}"/>
    <cellStyle name="Note 5 3 2 2 5 2" xfId="10599" xr:uid="{00000000-0005-0000-0000-000047050000}"/>
    <cellStyle name="Note 5 3 2 2 6" xfId="6314" xr:uid="{00000000-0005-0000-0000-000019020000}"/>
    <cellStyle name="Note 5 3 2 2 6 2" xfId="13483" xr:uid="{00000000-0005-0000-0000-000019020000}"/>
    <cellStyle name="Note 5 3 2 2 7" xfId="7760" xr:uid="{00000000-0005-0000-0000-000047050000}"/>
    <cellStyle name="Note 5 3 2 3" xfId="827" xr:uid="{00000000-0005-0000-0000-00004D0A0000}"/>
    <cellStyle name="Note 5 3 2 3 2" xfId="2254" xr:uid="{00000000-0005-0000-0000-00004E0A0000}"/>
    <cellStyle name="Note 5 3 2 3 2 2" xfId="5094" xr:uid="{00000000-0005-0000-0000-00004D0A0000}"/>
    <cellStyle name="Note 5 3 2 3 2 2 2" xfId="12251" xr:uid="{00000000-0005-0000-0000-00004A050000}"/>
    <cellStyle name="Note 5 3 2 3 2 3" xfId="9412" xr:uid="{00000000-0005-0000-0000-00004A050000}"/>
    <cellStyle name="Note 5 3 2 3 3" xfId="3675" xr:uid="{00000000-0005-0000-0000-00004C0A0000}"/>
    <cellStyle name="Note 5 3 2 3 3 2" xfId="10832" xr:uid="{00000000-0005-0000-0000-00004A050000}"/>
    <cellStyle name="Note 5 3 2 3 4" xfId="6597" xr:uid="{00000000-0005-0000-0000-00005E050000}"/>
    <cellStyle name="Note 5 3 2 3 4 2" xfId="13726" xr:uid="{00000000-0005-0000-0000-00005E050000}"/>
    <cellStyle name="Note 5 3 2 3 5" xfId="7993" xr:uid="{00000000-0005-0000-0000-00004A050000}"/>
    <cellStyle name="Note 5 3 2 4" xfId="1291" xr:uid="{00000000-0005-0000-0000-00004F0A0000}"/>
    <cellStyle name="Note 5 3 2 4 2" xfId="2718" xr:uid="{00000000-0005-0000-0000-0000500A0000}"/>
    <cellStyle name="Note 5 3 2 4 2 2" xfId="5558" xr:uid="{00000000-0005-0000-0000-00004F0A0000}"/>
    <cellStyle name="Note 5 3 2 4 2 2 2" xfId="12715" xr:uid="{00000000-0005-0000-0000-00004B050000}"/>
    <cellStyle name="Note 5 3 2 4 2 3" xfId="9876" xr:uid="{00000000-0005-0000-0000-00004B050000}"/>
    <cellStyle name="Note 5 3 2 4 3" xfId="4139" xr:uid="{00000000-0005-0000-0000-00004E0A0000}"/>
    <cellStyle name="Note 5 3 2 4 3 2" xfId="11296" xr:uid="{00000000-0005-0000-0000-00004B050000}"/>
    <cellStyle name="Note 5 3 2 4 4" xfId="7060" xr:uid="{00000000-0005-0000-0000-00005F050000}"/>
    <cellStyle name="Note 5 3 2 4 4 2" xfId="14189" xr:uid="{00000000-0005-0000-0000-00005F050000}"/>
    <cellStyle name="Note 5 3 2 4 5" xfId="8457" xr:uid="{00000000-0005-0000-0000-00004B050000}"/>
    <cellStyle name="Note 5 3 2 5" xfId="1788" xr:uid="{00000000-0005-0000-0000-0000510A0000}"/>
    <cellStyle name="Note 5 3 2 5 2" xfId="4628" xr:uid="{00000000-0005-0000-0000-0000500A0000}"/>
    <cellStyle name="Note 5 3 2 5 2 2" xfId="11785" xr:uid="{00000000-0005-0000-0000-000046050000}"/>
    <cellStyle name="Note 5 3 2 5 3" xfId="8946" xr:uid="{00000000-0005-0000-0000-000046050000}"/>
    <cellStyle name="Note 5 3 2 6" xfId="3209" xr:uid="{00000000-0005-0000-0000-0000450A0000}"/>
    <cellStyle name="Note 5 3 2 6 2" xfId="10366" xr:uid="{00000000-0005-0000-0000-000046050000}"/>
    <cellStyle name="Note 5 3 2 7" xfId="6081" xr:uid="{00000000-0005-0000-0000-000018020000}"/>
    <cellStyle name="Note 5 3 2 7 2" xfId="13250" xr:uid="{00000000-0005-0000-0000-000018020000}"/>
    <cellStyle name="Note 5 3 2 8" xfId="7527" xr:uid="{00000000-0005-0000-0000-000046050000}"/>
    <cellStyle name="Note 5 3 3" xfId="473" xr:uid="{00000000-0005-0000-0000-0000520A0000}"/>
    <cellStyle name="Note 5 3 3 2" xfId="939" xr:uid="{00000000-0005-0000-0000-0000530A0000}"/>
    <cellStyle name="Note 5 3 3 2 2" xfId="2366" xr:uid="{00000000-0005-0000-0000-0000540A0000}"/>
    <cellStyle name="Note 5 3 3 2 2 2" xfId="5206" xr:uid="{00000000-0005-0000-0000-0000530A0000}"/>
    <cellStyle name="Note 5 3 3 2 2 2 2" xfId="12363" xr:uid="{00000000-0005-0000-0000-00004D050000}"/>
    <cellStyle name="Note 5 3 3 2 2 3" xfId="9524" xr:uid="{00000000-0005-0000-0000-00004D050000}"/>
    <cellStyle name="Note 5 3 3 2 3" xfId="3787" xr:uid="{00000000-0005-0000-0000-0000520A0000}"/>
    <cellStyle name="Note 5 3 3 2 3 2" xfId="10944" xr:uid="{00000000-0005-0000-0000-00004D050000}"/>
    <cellStyle name="Note 5 3 3 2 4" xfId="6709" xr:uid="{00000000-0005-0000-0000-000061050000}"/>
    <cellStyle name="Note 5 3 3 2 4 2" xfId="13838" xr:uid="{00000000-0005-0000-0000-000061050000}"/>
    <cellStyle name="Note 5 3 3 2 5" xfId="8105" xr:uid="{00000000-0005-0000-0000-00004D050000}"/>
    <cellStyle name="Note 5 3 3 3" xfId="1403" xr:uid="{00000000-0005-0000-0000-0000550A0000}"/>
    <cellStyle name="Note 5 3 3 3 2" xfId="2830" xr:uid="{00000000-0005-0000-0000-0000560A0000}"/>
    <cellStyle name="Note 5 3 3 3 2 2" xfId="5670" xr:uid="{00000000-0005-0000-0000-0000550A0000}"/>
    <cellStyle name="Note 5 3 3 3 2 2 2" xfId="12827" xr:uid="{00000000-0005-0000-0000-00004E050000}"/>
    <cellStyle name="Note 5 3 3 3 2 3" xfId="9988" xr:uid="{00000000-0005-0000-0000-00004E050000}"/>
    <cellStyle name="Note 5 3 3 3 3" xfId="4251" xr:uid="{00000000-0005-0000-0000-0000540A0000}"/>
    <cellStyle name="Note 5 3 3 3 3 2" xfId="11408" xr:uid="{00000000-0005-0000-0000-00004E050000}"/>
    <cellStyle name="Note 5 3 3 3 4" xfId="7172" xr:uid="{00000000-0005-0000-0000-000062050000}"/>
    <cellStyle name="Note 5 3 3 3 4 2" xfId="14301" xr:uid="{00000000-0005-0000-0000-000062050000}"/>
    <cellStyle name="Note 5 3 3 3 5" xfId="8569" xr:uid="{00000000-0005-0000-0000-00004E050000}"/>
    <cellStyle name="Note 5 3 3 4" xfId="1900" xr:uid="{00000000-0005-0000-0000-0000570A0000}"/>
    <cellStyle name="Note 5 3 3 4 2" xfId="4740" xr:uid="{00000000-0005-0000-0000-0000560A0000}"/>
    <cellStyle name="Note 5 3 3 4 2 2" xfId="11897" xr:uid="{00000000-0005-0000-0000-00004C050000}"/>
    <cellStyle name="Note 5 3 3 4 3" xfId="9058" xr:uid="{00000000-0005-0000-0000-00004C050000}"/>
    <cellStyle name="Note 5 3 3 5" xfId="3321" xr:uid="{00000000-0005-0000-0000-0000510A0000}"/>
    <cellStyle name="Note 5 3 3 5 2" xfId="10478" xr:uid="{00000000-0005-0000-0000-00004C050000}"/>
    <cellStyle name="Note 5 3 3 6" xfId="6193" xr:uid="{00000000-0005-0000-0000-00001A020000}"/>
    <cellStyle name="Note 5 3 3 6 2" xfId="13362" xr:uid="{00000000-0005-0000-0000-00001A020000}"/>
    <cellStyle name="Note 5 3 3 7" xfId="7639" xr:uid="{00000000-0005-0000-0000-00004C050000}"/>
    <cellStyle name="Note 5 3 4" xfId="706" xr:uid="{00000000-0005-0000-0000-0000580A0000}"/>
    <cellStyle name="Note 5 3 4 2" xfId="2133" xr:uid="{00000000-0005-0000-0000-0000590A0000}"/>
    <cellStyle name="Note 5 3 4 2 2" xfId="4973" xr:uid="{00000000-0005-0000-0000-0000580A0000}"/>
    <cellStyle name="Note 5 3 4 2 2 2" xfId="12130" xr:uid="{00000000-0005-0000-0000-00004F050000}"/>
    <cellStyle name="Note 5 3 4 2 3" xfId="9291" xr:uid="{00000000-0005-0000-0000-00004F050000}"/>
    <cellStyle name="Note 5 3 4 3" xfId="3554" xr:uid="{00000000-0005-0000-0000-0000570A0000}"/>
    <cellStyle name="Note 5 3 4 3 2" xfId="10711" xr:uid="{00000000-0005-0000-0000-00004F050000}"/>
    <cellStyle name="Note 5 3 4 4" xfId="6476" xr:uid="{00000000-0005-0000-0000-000063050000}"/>
    <cellStyle name="Note 5 3 4 4 2" xfId="13605" xr:uid="{00000000-0005-0000-0000-000063050000}"/>
    <cellStyle name="Note 5 3 4 5" xfId="7872" xr:uid="{00000000-0005-0000-0000-00004F050000}"/>
    <cellStyle name="Note 5 3 5" xfId="1170" xr:uid="{00000000-0005-0000-0000-00005A0A0000}"/>
    <cellStyle name="Note 5 3 5 2" xfId="2597" xr:uid="{00000000-0005-0000-0000-00005B0A0000}"/>
    <cellStyle name="Note 5 3 5 2 2" xfId="5437" xr:uid="{00000000-0005-0000-0000-00005A0A0000}"/>
    <cellStyle name="Note 5 3 5 2 2 2" xfId="12594" xr:uid="{00000000-0005-0000-0000-000050050000}"/>
    <cellStyle name="Note 5 3 5 2 3" xfId="9755" xr:uid="{00000000-0005-0000-0000-000050050000}"/>
    <cellStyle name="Note 5 3 5 3" xfId="4018" xr:uid="{00000000-0005-0000-0000-0000590A0000}"/>
    <cellStyle name="Note 5 3 5 3 2" xfId="11175" xr:uid="{00000000-0005-0000-0000-000050050000}"/>
    <cellStyle name="Note 5 3 5 4" xfId="6939" xr:uid="{00000000-0005-0000-0000-000064050000}"/>
    <cellStyle name="Note 5 3 5 4 2" xfId="14068" xr:uid="{00000000-0005-0000-0000-000064050000}"/>
    <cellStyle name="Note 5 3 5 5" xfId="8336" xr:uid="{00000000-0005-0000-0000-000050050000}"/>
    <cellStyle name="Note 5 3 6" xfId="1667" xr:uid="{00000000-0005-0000-0000-00005C0A0000}"/>
    <cellStyle name="Note 5 3 6 2" xfId="4507" xr:uid="{00000000-0005-0000-0000-00005B0A0000}"/>
    <cellStyle name="Note 5 3 6 2 2" xfId="11664" xr:uid="{00000000-0005-0000-0000-000045050000}"/>
    <cellStyle name="Note 5 3 6 3" xfId="8825" xr:uid="{00000000-0005-0000-0000-000045050000}"/>
    <cellStyle name="Note 5 3 7" xfId="3088" xr:uid="{00000000-0005-0000-0000-0000440A0000}"/>
    <cellStyle name="Note 5 3 7 2" xfId="10245" xr:uid="{00000000-0005-0000-0000-000045050000}"/>
    <cellStyle name="Note 5 3 8" xfId="5960" xr:uid="{00000000-0005-0000-0000-000017020000}"/>
    <cellStyle name="Note 5 3 8 2" xfId="13129" xr:uid="{00000000-0005-0000-0000-000017020000}"/>
    <cellStyle name="Note 5 3 9" xfId="7405" xr:uid="{00000000-0005-0000-0000-000045050000}"/>
    <cellStyle name="Note 5 4" xfId="324" xr:uid="{00000000-0005-0000-0000-00005D0A0000}"/>
    <cellStyle name="Note 5 4 2" xfId="592" xr:uid="{00000000-0005-0000-0000-00005E0A0000}"/>
    <cellStyle name="Note 5 4 2 2" xfId="1058" xr:uid="{00000000-0005-0000-0000-00005F0A0000}"/>
    <cellStyle name="Note 5 4 2 2 2" xfId="2485" xr:uid="{00000000-0005-0000-0000-0000600A0000}"/>
    <cellStyle name="Note 5 4 2 2 2 2" xfId="5325" xr:uid="{00000000-0005-0000-0000-00005F0A0000}"/>
    <cellStyle name="Note 5 4 2 2 2 2 2" xfId="12482" xr:uid="{00000000-0005-0000-0000-000053050000}"/>
    <cellStyle name="Note 5 4 2 2 2 3" xfId="9643" xr:uid="{00000000-0005-0000-0000-000053050000}"/>
    <cellStyle name="Note 5 4 2 2 3" xfId="3906" xr:uid="{00000000-0005-0000-0000-00005E0A0000}"/>
    <cellStyle name="Note 5 4 2 2 3 2" xfId="11063" xr:uid="{00000000-0005-0000-0000-000053050000}"/>
    <cellStyle name="Note 5 4 2 2 4" xfId="6827" xr:uid="{00000000-0005-0000-0000-000067050000}"/>
    <cellStyle name="Note 5 4 2 2 4 2" xfId="13956" xr:uid="{00000000-0005-0000-0000-000067050000}"/>
    <cellStyle name="Note 5 4 2 2 5" xfId="8224" xr:uid="{00000000-0005-0000-0000-000053050000}"/>
    <cellStyle name="Note 5 4 2 3" xfId="1522" xr:uid="{00000000-0005-0000-0000-0000610A0000}"/>
    <cellStyle name="Note 5 4 2 3 2" xfId="2949" xr:uid="{00000000-0005-0000-0000-0000620A0000}"/>
    <cellStyle name="Note 5 4 2 3 2 2" xfId="5789" xr:uid="{00000000-0005-0000-0000-0000610A0000}"/>
    <cellStyle name="Note 5 4 2 3 2 2 2" xfId="12946" xr:uid="{00000000-0005-0000-0000-000054050000}"/>
    <cellStyle name="Note 5 4 2 3 2 3" xfId="10107" xr:uid="{00000000-0005-0000-0000-000054050000}"/>
    <cellStyle name="Note 5 4 2 3 3" xfId="4370" xr:uid="{00000000-0005-0000-0000-0000600A0000}"/>
    <cellStyle name="Note 5 4 2 3 3 2" xfId="11527" xr:uid="{00000000-0005-0000-0000-000054050000}"/>
    <cellStyle name="Note 5 4 2 3 4" xfId="7291" xr:uid="{00000000-0005-0000-0000-000068050000}"/>
    <cellStyle name="Note 5 4 2 3 4 2" xfId="14420" xr:uid="{00000000-0005-0000-0000-000068050000}"/>
    <cellStyle name="Note 5 4 2 3 5" xfId="8688" xr:uid="{00000000-0005-0000-0000-000054050000}"/>
    <cellStyle name="Note 5 4 2 4" xfId="2019" xr:uid="{00000000-0005-0000-0000-0000630A0000}"/>
    <cellStyle name="Note 5 4 2 4 2" xfId="4859" xr:uid="{00000000-0005-0000-0000-0000620A0000}"/>
    <cellStyle name="Note 5 4 2 4 2 2" xfId="12016" xr:uid="{00000000-0005-0000-0000-000052050000}"/>
    <cellStyle name="Note 5 4 2 4 3" xfId="9177" xr:uid="{00000000-0005-0000-0000-000052050000}"/>
    <cellStyle name="Note 5 4 2 5" xfId="3440" xr:uid="{00000000-0005-0000-0000-00005D0A0000}"/>
    <cellStyle name="Note 5 4 2 5 2" xfId="10597" xr:uid="{00000000-0005-0000-0000-000052050000}"/>
    <cellStyle name="Note 5 4 2 6" xfId="6312" xr:uid="{00000000-0005-0000-0000-00001C020000}"/>
    <cellStyle name="Note 5 4 2 6 2" xfId="13481" xr:uid="{00000000-0005-0000-0000-00001C020000}"/>
    <cellStyle name="Note 5 4 2 7" xfId="7758" xr:uid="{00000000-0005-0000-0000-000052050000}"/>
    <cellStyle name="Note 5 4 3" xfId="825" xr:uid="{00000000-0005-0000-0000-0000640A0000}"/>
    <cellStyle name="Note 5 4 3 2" xfId="2252" xr:uid="{00000000-0005-0000-0000-0000650A0000}"/>
    <cellStyle name="Note 5 4 3 2 2" xfId="5092" xr:uid="{00000000-0005-0000-0000-0000640A0000}"/>
    <cellStyle name="Note 5 4 3 2 2 2" xfId="12249" xr:uid="{00000000-0005-0000-0000-000055050000}"/>
    <cellStyle name="Note 5 4 3 2 3" xfId="9410" xr:uid="{00000000-0005-0000-0000-000055050000}"/>
    <cellStyle name="Note 5 4 3 3" xfId="3673" xr:uid="{00000000-0005-0000-0000-0000630A0000}"/>
    <cellStyle name="Note 5 4 3 3 2" xfId="10830" xr:uid="{00000000-0005-0000-0000-000055050000}"/>
    <cellStyle name="Note 5 4 3 4" xfId="6595" xr:uid="{00000000-0005-0000-0000-000069050000}"/>
    <cellStyle name="Note 5 4 3 4 2" xfId="13724" xr:uid="{00000000-0005-0000-0000-000069050000}"/>
    <cellStyle name="Note 5 4 3 5" xfId="7991" xr:uid="{00000000-0005-0000-0000-000055050000}"/>
    <cellStyle name="Note 5 4 4" xfId="1289" xr:uid="{00000000-0005-0000-0000-0000660A0000}"/>
    <cellStyle name="Note 5 4 4 2" xfId="2716" xr:uid="{00000000-0005-0000-0000-0000670A0000}"/>
    <cellStyle name="Note 5 4 4 2 2" xfId="5556" xr:uid="{00000000-0005-0000-0000-0000660A0000}"/>
    <cellStyle name="Note 5 4 4 2 2 2" xfId="12713" xr:uid="{00000000-0005-0000-0000-000056050000}"/>
    <cellStyle name="Note 5 4 4 2 3" xfId="9874" xr:uid="{00000000-0005-0000-0000-000056050000}"/>
    <cellStyle name="Note 5 4 4 3" xfId="4137" xr:uid="{00000000-0005-0000-0000-0000650A0000}"/>
    <cellStyle name="Note 5 4 4 3 2" xfId="11294" xr:uid="{00000000-0005-0000-0000-000056050000}"/>
    <cellStyle name="Note 5 4 4 4" xfId="7058" xr:uid="{00000000-0005-0000-0000-00006A050000}"/>
    <cellStyle name="Note 5 4 4 4 2" xfId="14187" xr:uid="{00000000-0005-0000-0000-00006A050000}"/>
    <cellStyle name="Note 5 4 4 5" xfId="8455" xr:uid="{00000000-0005-0000-0000-000056050000}"/>
    <cellStyle name="Note 5 4 5" xfId="1786" xr:uid="{00000000-0005-0000-0000-0000680A0000}"/>
    <cellStyle name="Note 5 4 5 2" xfId="4626" xr:uid="{00000000-0005-0000-0000-0000670A0000}"/>
    <cellStyle name="Note 5 4 5 2 2" xfId="11783" xr:uid="{00000000-0005-0000-0000-000051050000}"/>
    <cellStyle name="Note 5 4 5 3" xfId="8944" xr:uid="{00000000-0005-0000-0000-000051050000}"/>
    <cellStyle name="Note 5 4 6" xfId="3207" xr:uid="{00000000-0005-0000-0000-00005C0A0000}"/>
    <cellStyle name="Note 5 4 6 2" xfId="10364" xr:uid="{00000000-0005-0000-0000-000051050000}"/>
    <cellStyle name="Note 5 4 7" xfId="6079" xr:uid="{00000000-0005-0000-0000-00001B020000}"/>
    <cellStyle name="Note 5 4 7 2" xfId="13248" xr:uid="{00000000-0005-0000-0000-00001B020000}"/>
    <cellStyle name="Note 5 4 8" xfId="7525" xr:uid="{00000000-0005-0000-0000-000051050000}"/>
    <cellStyle name="Note 5 5" xfId="395" xr:uid="{00000000-0005-0000-0000-0000690A0000}"/>
    <cellStyle name="Note 5 5 2" xfId="866" xr:uid="{00000000-0005-0000-0000-00006A0A0000}"/>
    <cellStyle name="Note 5 5 2 2" xfId="2293" xr:uid="{00000000-0005-0000-0000-00006B0A0000}"/>
    <cellStyle name="Note 5 5 2 2 2" xfId="5133" xr:uid="{00000000-0005-0000-0000-00006A0A0000}"/>
    <cellStyle name="Note 5 5 2 2 2 2" xfId="12290" xr:uid="{00000000-0005-0000-0000-000058050000}"/>
    <cellStyle name="Note 5 5 2 2 3" xfId="9451" xr:uid="{00000000-0005-0000-0000-000058050000}"/>
    <cellStyle name="Note 5 5 2 3" xfId="3714" xr:uid="{00000000-0005-0000-0000-0000690A0000}"/>
    <cellStyle name="Note 5 5 2 3 2" xfId="10871" xr:uid="{00000000-0005-0000-0000-000058050000}"/>
    <cellStyle name="Note 5 5 2 4" xfId="6636" xr:uid="{00000000-0005-0000-0000-00006C050000}"/>
    <cellStyle name="Note 5 5 2 4 2" xfId="13765" xr:uid="{00000000-0005-0000-0000-00006C050000}"/>
    <cellStyle name="Note 5 5 2 5" xfId="8032" xr:uid="{00000000-0005-0000-0000-000058050000}"/>
    <cellStyle name="Note 5 5 3" xfId="1330" xr:uid="{00000000-0005-0000-0000-00006C0A0000}"/>
    <cellStyle name="Note 5 5 3 2" xfId="2757" xr:uid="{00000000-0005-0000-0000-00006D0A0000}"/>
    <cellStyle name="Note 5 5 3 2 2" xfId="5597" xr:uid="{00000000-0005-0000-0000-00006C0A0000}"/>
    <cellStyle name="Note 5 5 3 2 2 2" xfId="12754" xr:uid="{00000000-0005-0000-0000-000059050000}"/>
    <cellStyle name="Note 5 5 3 2 3" xfId="9915" xr:uid="{00000000-0005-0000-0000-000059050000}"/>
    <cellStyle name="Note 5 5 3 3" xfId="4178" xr:uid="{00000000-0005-0000-0000-00006B0A0000}"/>
    <cellStyle name="Note 5 5 3 3 2" xfId="11335" xr:uid="{00000000-0005-0000-0000-000059050000}"/>
    <cellStyle name="Note 5 5 3 4" xfId="7099" xr:uid="{00000000-0005-0000-0000-00006D050000}"/>
    <cellStyle name="Note 5 5 3 4 2" xfId="14228" xr:uid="{00000000-0005-0000-0000-00006D050000}"/>
    <cellStyle name="Note 5 5 3 5" xfId="8496" xr:uid="{00000000-0005-0000-0000-000059050000}"/>
    <cellStyle name="Note 5 5 4" xfId="1827" xr:uid="{00000000-0005-0000-0000-00006E0A0000}"/>
    <cellStyle name="Note 5 5 4 2" xfId="4667" xr:uid="{00000000-0005-0000-0000-00006D0A0000}"/>
    <cellStyle name="Note 5 5 4 2 2" xfId="11824" xr:uid="{00000000-0005-0000-0000-000057050000}"/>
    <cellStyle name="Note 5 5 4 3" xfId="8985" xr:uid="{00000000-0005-0000-0000-000057050000}"/>
    <cellStyle name="Note 5 5 5" xfId="3248" xr:uid="{00000000-0005-0000-0000-0000680A0000}"/>
    <cellStyle name="Note 5 5 5 2" xfId="10405" xr:uid="{00000000-0005-0000-0000-000057050000}"/>
    <cellStyle name="Note 5 5 6" xfId="6120" xr:uid="{00000000-0005-0000-0000-00001D020000}"/>
    <cellStyle name="Note 5 5 6 2" xfId="13289" xr:uid="{00000000-0005-0000-0000-00001D020000}"/>
    <cellStyle name="Note 5 5 7" xfId="7566" xr:uid="{00000000-0005-0000-0000-000057050000}"/>
    <cellStyle name="Note 5 6" xfId="633" xr:uid="{00000000-0005-0000-0000-00006F0A0000}"/>
    <cellStyle name="Note 5 6 2" xfId="2060" xr:uid="{00000000-0005-0000-0000-0000700A0000}"/>
    <cellStyle name="Note 5 6 2 2" xfId="4900" xr:uid="{00000000-0005-0000-0000-00006F0A0000}"/>
    <cellStyle name="Note 5 6 2 2 2" xfId="12057" xr:uid="{00000000-0005-0000-0000-00005A050000}"/>
    <cellStyle name="Note 5 6 2 3" xfId="9218" xr:uid="{00000000-0005-0000-0000-00005A050000}"/>
    <cellStyle name="Note 5 6 3" xfId="3481" xr:uid="{00000000-0005-0000-0000-00006E0A0000}"/>
    <cellStyle name="Note 5 6 3 2" xfId="10638" xr:uid="{00000000-0005-0000-0000-00005A050000}"/>
    <cellStyle name="Note 5 6 4" xfId="6403" xr:uid="{00000000-0005-0000-0000-00006E050000}"/>
    <cellStyle name="Note 5 6 4 2" xfId="13532" xr:uid="{00000000-0005-0000-0000-00006E050000}"/>
    <cellStyle name="Note 5 6 5" xfId="7799" xr:uid="{00000000-0005-0000-0000-00005A050000}"/>
    <cellStyle name="Note 5 7" xfId="1097" xr:uid="{00000000-0005-0000-0000-0000710A0000}"/>
    <cellStyle name="Note 5 7 2" xfId="2524" xr:uid="{00000000-0005-0000-0000-0000720A0000}"/>
    <cellStyle name="Note 5 7 2 2" xfId="5364" xr:uid="{00000000-0005-0000-0000-0000710A0000}"/>
    <cellStyle name="Note 5 7 2 2 2" xfId="12521" xr:uid="{00000000-0005-0000-0000-00005B050000}"/>
    <cellStyle name="Note 5 7 2 3" xfId="9682" xr:uid="{00000000-0005-0000-0000-00005B050000}"/>
    <cellStyle name="Note 5 7 3" xfId="3945" xr:uid="{00000000-0005-0000-0000-0000700A0000}"/>
    <cellStyle name="Note 5 7 3 2" xfId="11102" xr:uid="{00000000-0005-0000-0000-00005B050000}"/>
    <cellStyle name="Note 5 7 4" xfId="6866" xr:uid="{00000000-0005-0000-0000-00006F050000}"/>
    <cellStyle name="Note 5 7 4 2" xfId="13995" xr:uid="{00000000-0005-0000-0000-00006F050000}"/>
    <cellStyle name="Note 5 7 5" xfId="8263" xr:uid="{00000000-0005-0000-0000-00005B050000}"/>
    <cellStyle name="Note 5 8" xfId="1593" xr:uid="{00000000-0005-0000-0000-0000730A0000}"/>
    <cellStyle name="Note 5 8 2" xfId="4433" xr:uid="{00000000-0005-0000-0000-0000720A0000}"/>
    <cellStyle name="Note 5 8 2 2" xfId="11590" xr:uid="{00000000-0005-0000-0000-000038050000}"/>
    <cellStyle name="Note 5 8 3" xfId="8751" xr:uid="{00000000-0005-0000-0000-000038050000}"/>
    <cellStyle name="Note 5 9" xfId="3015" xr:uid="{00000000-0005-0000-0000-00002B0A0000}"/>
    <cellStyle name="Note 5 9 2" xfId="10172" xr:uid="{00000000-0005-0000-0000-000038050000}"/>
    <cellStyle name="Note 6" xfId="50" xr:uid="{00000000-0005-0000-0000-0000740A0000}"/>
    <cellStyle name="Note 6 10" xfId="5883" xr:uid="{00000000-0005-0000-0000-00001E020000}"/>
    <cellStyle name="Note 6 10 2" xfId="13057" xr:uid="{00000000-0005-0000-0000-00001E020000}"/>
    <cellStyle name="Note 6 11" xfId="7333" xr:uid="{00000000-0005-0000-0000-00005C050000}"/>
    <cellStyle name="Note 6 2" xfId="91" xr:uid="{00000000-0005-0000-0000-0000750A0000}"/>
    <cellStyle name="Note 6 2 2" xfId="328" xr:uid="{00000000-0005-0000-0000-0000760A0000}"/>
    <cellStyle name="Note 6 2 2 2" xfId="596" xr:uid="{00000000-0005-0000-0000-0000770A0000}"/>
    <cellStyle name="Note 6 2 2 2 2" xfId="1062" xr:uid="{00000000-0005-0000-0000-0000780A0000}"/>
    <cellStyle name="Note 6 2 2 2 2 2" xfId="2489" xr:uid="{00000000-0005-0000-0000-0000790A0000}"/>
    <cellStyle name="Note 6 2 2 2 2 2 2" xfId="5329" xr:uid="{00000000-0005-0000-0000-0000780A0000}"/>
    <cellStyle name="Note 6 2 2 2 2 2 2 2" xfId="12486" xr:uid="{00000000-0005-0000-0000-000060050000}"/>
    <cellStyle name="Note 6 2 2 2 2 2 3" xfId="9647" xr:uid="{00000000-0005-0000-0000-000060050000}"/>
    <cellStyle name="Note 6 2 2 2 2 3" xfId="3910" xr:uid="{00000000-0005-0000-0000-0000770A0000}"/>
    <cellStyle name="Note 6 2 2 2 2 3 2" xfId="11067" xr:uid="{00000000-0005-0000-0000-000060050000}"/>
    <cellStyle name="Note 6 2 2 2 2 4" xfId="6831" xr:uid="{00000000-0005-0000-0000-000074050000}"/>
    <cellStyle name="Note 6 2 2 2 2 4 2" xfId="13960" xr:uid="{00000000-0005-0000-0000-000074050000}"/>
    <cellStyle name="Note 6 2 2 2 2 5" xfId="8228" xr:uid="{00000000-0005-0000-0000-000060050000}"/>
    <cellStyle name="Note 6 2 2 2 3" xfId="1526" xr:uid="{00000000-0005-0000-0000-00007A0A0000}"/>
    <cellStyle name="Note 6 2 2 2 3 2" xfId="2953" xr:uid="{00000000-0005-0000-0000-00007B0A0000}"/>
    <cellStyle name="Note 6 2 2 2 3 2 2" xfId="5793" xr:uid="{00000000-0005-0000-0000-00007A0A0000}"/>
    <cellStyle name="Note 6 2 2 2 3 2 2 2" xfId="12950" xr:uid="{00000000-0005-0000-0000-000061050000}"/>
    <cellStyle name="Note 6 2 2 2 3 2 3" xfId="10111" xr:uid="{00000000-0005-0000-0000-000061050000}"/>
    <cellStyle name="Note 6 2 2 2 3 3" xfId="4374" xr:uid="{00000000-0005-0000-0000-0000790A0000}"/>
    <cellStyle name="Note 6 2 2 2 3 3 2" xfId="11531" xr:uid="{00000000-0005-0000-0000-000061050000}"/>
    <cellStyle name="Note 6 2 2 2 3 4" xfId="7295" xr:uid="{00000000-0005-0000-0000-000075050000}"/>
    <cellStyle name="Note 6 2 2 2 3 4 2" xfId="14424" xr:uid="{00000000-0005-0000-0000-000075050000}"/>
    <cellStyle name="Note 6 2 2 2 3 5" xfId="8692" xr:uid="{00000000-0005-0000-0000-000061050000}"/>
    <cellStyle name="Note 6 2 2 2 4" xfId="2023" xr:uid="{00000000-0005-0000-0000-00007C0A0000}"/>
    <cellStyle name="Note 6 2 2 2 4 2" xfId="4863" xr:uid="{00000000-0005-0000-0000-00007B0A0000}"/>
    <cellStyle name="Note 6 2 2 2 4 2 2" xfId="12020" xr:uid="{00000000-0005-0000-0000-00005F050000}"/>
    <cellStyle name="Note 6 2 2 2 4 3" xfId="9181" xr:uid="{00000000-0005-0000-0000-00005F050000}"/>
    <cellStyle name="Note 6 2 2 2 5" xfId="3444" xr:uid="{00000000-0005-0000-0000-0000760A0000}"/>
    <cellStyle name="Note 6 2 2 2 5 2" xfId="10601" xr:uid="{00000000-0005-0000-0000-00005F050000}"/>
    <cellStyle name="Note 6 2 2 2 6" xfId="6316" xr:uid="{00000000-0005-0000-0000-000021020000}"/>
    <cellStyle name="Note 6 2 2 2 6 2" xfId="13485" xr:uid="{00000000-0005-0000-0000-000021020000}"/>
    <cellStyle name="Note 6 2 2 2 7" xfId="7762" xr:uid="{00000000-0005-0000-0000-00005F050000}"/>
    <cellStyle name="Note 6 2 2 3" xfId="829" xr:uid="{00000000-0005-0000-0000-00007D0A0000}"/>
    <cellStyle name="Note 6 2 2 3 2" xfId="2256" xr:uid="{00000000-0005-0000-0000-00007E0A0000}"/>
    <cellStyle name="Note 6 2 2 3 2 2" xfId="5096" xr:uid="{00000000-0005-0000-0000-00007D0A0000}"/>
    <cellStyle name="Note 6 2 2 3 2 2 2" xfId="12253" xr:uid="{00000000-0005-0000-0000-000062050000}"/>
    <cellStyle name="Note 6 2 2 3 2 3" xfId="9414" xr:uid="{00000000-0005-0000-0000-000062050000}"/>
    <cellStyle name="Note 6 2 2 3 3" xfId="3677" xr:uid="{00000000-0005-0000-0000-00007C0A0000}"/>
    <cellStyle name="Note 6 2 2 3 3 2" xfId="10834" xr:uid="{00000000-0005-0000-0000-000062050000}"/>
    <cellStyle name="Note 6 2 2 3 4" xfId="6599" xr:uid="{00000000-0005-0000-0000-000076050000}"/>
    <cellStyle name="Note 6 2 2 3 4 2" xfId="13728" xr:uid="{00000000-0005-0000-0000-000076050000}"/>
    <cellStyle name="Note 6 2 2 3 5" xfId="7995" xr:uid="{00000000-0005-0000-0000-000062050000}"/>
    <cellStyle name="Note 6 2 2 4" xfId="1293" xr:uid="{00000000-0005-0000-0000-00007F0A0000}"/>
    <cellStyle name="Note 6 2 2 4 2" xfId="2720" xr:uid="{00000000-0005-0000-0000-0000800A0000}"/>
    <cellStyle name="Note 6 2 2 4 2 2" xfId="5560" xr:uid="{00000000-0005-0000-0000-00007F0A0000}"/>
    <cellStyle name="Note 6 2 2 4 2 2 2" xfId="12717" xr:uid="{00000000-0005-0000-0000-000063050000}"/>
    <cellStyle name="Note 6 2 2 4 2 3" xfId="9878" xr:uid="{00000000-0005-0000-0000-000063050000}"/>
    <cellStyle name="Note 6 2 2 4 3" xfId="4141" xr:uid="{00000000-0005-0000-0000-00007E0A0000}"/>
    <cellStyle name="Note 6 2 2 4 3 2" xfId="11298" xr:uid="{00000000-0005-0000-0000-000063050000}"/>
    <cellStyle name="Note 6 2 2 4 4" xfId="7062" xr:uid="{00000000-0005-0000-0000-000077050000}"/>
    <cellStyle name="Note 6 2 2 4 4 2" xfId="14191" xr:uid="{00000000-0005-0000-0000-000077050000}"/>
    <cellStyle name="Note 6 2 2 4 5" xfId="8459" xr:uid="{00000000-0005-0000-0000-000063050000}"/>
    <cellStyle name="Note 6 2 2 5" xfId="1790" xr:uid="{00000000-0005-0000-0000-0000810A0000}"/>
    <cellStyle name="Note 6 2 2 5 2" xfId="4630" xr:uid="{00000000-0005-0000-0000-0000800A0000}"/>
    <cellStyle name="Note 6 2 2 5 2 2" xfId="11787" xr:uid="{00000000-0005-0000-0000-00005E050000}"/>
    <cellStyle name="Note 6 2 2 5 3" xfId="8948" xr:uid="{00000000-0005-0000-0000-00005E050000}"/>
    <cellStyle name="Note 6 2 2 6" xfId="3211" xr:uid="{00000000-0005-0000-0000-0000750A0000}"/>
    <cellStyle name="Note 6 2 2 6 2" xfId="10368" xr:uid="{00000000-0005-0000-0000-00005E050000}"/>
    <cellStyle name="Note 6 2 2 7" xfId="6083" xr:uid="{00000000-0005-0000-0000-000020020000}"/>
    <cellStyle name="Note 6 2 2 7 2" xfId="13252" xr:uid="{00000000-0005-0000-0000-000020020000}"/>
    <cellStyle name="Note 6 2 2 8" xfId="7529" xr:uid="{00000000-0005-0000-0000-00005E050000}"/>
    <cellStyle name="Note 6 2 3" xfId="437" xr:uid="{00000000-0005-0000-0000-0000820A0000}"/>
    <cellStyle name="Note 6 2 3 2" xfId="903" xr:uid="{00000000-0005-0000-0000-0000830A0000}"/>
    <cellStyle name="Note 6 2 3 2 2" xfId="2330" xr:uid="{00000000-0005-0000-0000-0000840A0000}"/>
    <cellStyle name="Note 6 2 3 2 2 2" xfId="5170" xr:uid="{00000000-0005-0000-0000-0000830A0000}"/>
    <cellStyle name="Note 6 2 3 2 2 2 2" xfId="12327" xr:uid="{00000000-0005-0000-0000-000065050000}"/>
    <cellStyle name="Note 6 2 3 2 2 3" xfId="9488" xr:uid="{00000000-0005-0000-0000-000065050000}"/>
    <cellStyle name="Note 6 2 3 2 3" xfId="3751" xr:uid="{00000000-0005-0000-0000-0000820A0000}"/>
    <cellStyle name="Note 6 2 3 2 3 2" xfId="10908" xr:uid="{00000000-0005-0000-0000-000065050000}"/>
    <cellStyle name="Note 6 2 3 2 4" xfId="6673" xr:uid="{00000000-0005-0000-0000-000079050000}"/>
    <cellStyle name="Note 6 2 3 2 4 2" xfId="13802" xr:uid="{00000000-0005-0000-0000-000079050000}"/>
    <cellStyle name="Note 6 2 3 2 5" xfId="8069" xr:uid="{00000000-0005-0000-0000-000065050000}"/>
    <cellStyle name="Note 6 2 3 3" xfId="1367" xr:uid="{00000000-0005-0000-0000-0000850A0000}"/>
    <cellStyle name="Note 6 2 3 3 2" xfId="2794" xr:uid="{00000000-0005-0000-0000-0000860A0000}"/>
    <cellStyle name="Note 6 2 3 3 2 2" xfId="5634" xr:uid="{00000000-0005-0000-0000-0000850A0000}"/>
    <cellStyle name="Note 6 2 3 3 2 2 2" xfId="12791" xr:uid="{00000000-0005-0000-0000-000066050000}"/>
    <cellStyle name="Note 6 2 3 3 2 3" xfId="9952" xr:uid="{00000000-0005-0000-0000-000066050000}"/>
    <cellStyle name="Note 6 2 3 3 3" xfId="4215" xr:uid="{00000000-0005-0000-0000-0000840A0000}"/>
    <cellStyle name="Note 6 2 3 3 3 2" xfId="11372" xr:uid="{00000000-0005-0000-0000-000066050000}"/>
    <cellStyle name="Note 6 2 3 3 4" xfId="7136" xr:uid="{00000000-0005-0000-0000-00007A050000}"/>
    <cellStyle name="Note 6 2 3 3 4 2" xfId="14265" xr:uid="{00000000-0005-0000-0000-00007A050000}"/>
    <cellStyle name="Note 6 2 3 3 5" xfId="8533" xr:uid="{00000000-0005-0000-0000-000066050000}"/>
    <cellStyle name="Note 6 2 3 4" xfId="1864" xr:uid="{00000000-0005-0000-0000-0000870A0000}"/>
    <cellStyle name="Note 6 2 3 4 2" xfId="4704" xr:uid="{00000000-0005-0000-0000-0000860A0000}"/>
    <cellStyle name="Note 6 2 3 4 2 2" xfId="11861" xr:uid="{00000000-0005-0000-0000-000064050000}"/>
    <cellStyle name="Note 6 2 3 4 3" xfId="9022" xr:uid="{00000000-0005-0000-0000-000064050000}"/>
    <cellStyle name="Note 6 2 3 5" xfId="3285" xr:uid="{00000000-0005-0000-0000-0000810A0000}"/>
    <cellStyle name="Note 6 2 3 5 2" xfId="10442" xr:uid="{00000000-0005-0000-0000-000064050000}"/>
    <cellStyle name="Note 6 2 3 6" xfId="6157" xr:uid="{00000000-0005-0000-0000-000022020000}"/>
    <cellStyle name="Note 6 2 3 6 2" xfId="13326" xr:uid="{00000000-0005-0000-0000-000022020000}"/>
    <cellStyle name="Note 6 2 3 7" xfId="7603" xr:uid="{00000000-0005-0000-0000-000064050000}"/>
    <cellStyle name="Note 6 2 4" xfId="670" xr:uid="{00000000-0005-0000-0000-0000880A0000}"/>
    <cellStyle name="Note 6 2 4 2" xfId="2097" xr:uid="{00000000-0005-0000-0000-0000890A0000}"/>
    <cellStyle name="Note 6 2 4 2 2" xfId="4937" xr:uid="{00000000-0005-0000-0000-0000880A0000}"/>
    <cellStyle name="Note 6 2 4 2 2 2" xfId="12094" xr:uid="{00000000-0005-0000-0000-000067050000}"/>
    <cellStyle name="Note 6 2 4 2 3" xfId="9255" xr:uid="{00000000-0005-0000-0000-000067050000}"/>
    <cellStyle name="Note 6 2 4 3" xfId="3518" xr:uid="{00000000-0005-0000-0000-0000870A0000}"/>
    <cellStyle name="Note 6 2 4 3 2" xfId="10675" xr:uid="{00000000-0005-0000-0000-000067050000}"/>
    <cellStyle name="Note 6 2 4 4" xfId="6440" xr:uid="{00000000-0005-0000-0000-00007B050000}"/>
    <cellStyle name="Note 6 2 4 4 2" xfId="13569" xr:uid="{00000000-0005-0000-0000-00007B050000}"/>
    <cellStyle name="Note 6 2 4 5" xfId="7836" xr:uid="{00000000-0005-0000-0000-000067050000}"/>
    <cellStyle name="Note 6 2 5" xfId="1134" xr:uid="{00000000-0005-0000-0000-00008A0A0000}"/>
    <cellStyle name="Note 6 2 5 2" xfId="2561" xr:uid="{00000000-0005-0000-0000-00008B0A0000}"/>
    <cellStyle name="Note 6 2 5 2 2" xfId="5401" xr:uid="{00000000-0005-0000-0000-00008A0A0000}"/>
    <cellStyle name="Note 6 2 5 2 2 2" xfId="12558" xr:uid="{00000000-0005-0000-0000-000068050000}"/>
    <cellStyle name="Note 6 2 5 2 3" xfId="9719" xr:uid="{00000000-0005-0000-0000-000068050000}"/>
    <cellStyle name="Note 6 2 5 3" xfId="3982" xr:uid="{00000000-0005-0000-0000-0000890A0000}"/>
    <cellStyle name="Note 6 2 5 3 2" xfId="11139" xr:uid="{00000000-0005-0000-0000-000068050000}"/>
    <cellStyle name="Note 6 2 5 4" xfId="6903" xr:uid="{00000000-0005-0000-0000-00007C050000}"/>
    <cellStyle name="Note 6 2 5 4 2" xfId="14032" xr:uid="{00000000-0005-0000-0000-00007C050000}"/>
    <cellStyle name="Note 6 2 5 5" xfId="8300" xr:uid="{00000000-0005-0000-0000-000068050000}"/>
    <cellStyle name="Note 6 2 6" xfId="1630" xr:uid="{00000000-0005-0000-0000-00008C0A0000}"/>
    <cellStyle name="Note 6 2 6 2" xfId="4470" xr:uid="{00000000-0005-0000-0000-00008B0A0000}"/>
    <cellStyle name="Note 6 2 6 2 2" xfId="11627" xr:uid="{00000000-0005-0000-0000-00005D050000}"/>
    <cellStyle name="Note 6 2 6 3" xfId="8788" xr:uid="{00000000-0005-0000-0000-00005D050000}"/>
    <cellStyle name="Note 6 2 7" xfId="3052" xr:uid="{00000000-0005-0000-0000-0000740A0000}"/>
    <cellStyle name="Note 6 2 7 2" xfId="10209" xr:uid="{00000000-0005-0000-0000-00005D050000}"/>
    <cellStyle name="Note 6 2 8" xfId="5924" xr:uid="{00000000-0005-0000-0000-00001F020000}"/>
    <cellStyle name="Note 6 2 8 2" xfId="13093" xr:uid="{00000000-0005-0000-0000-00001F020000}"/>
    <cellStyle name="Note 6 2 9" xfId="7369" xr:uid="{00000000-0005-0000-0000-00005D050000}"/>
    <cellStyle name="Note 6 3" xfId="138" xr:uid="{00000000-0005-0000-0000-00008D0A0000}"/>
    <cellStyle name="Note 6 3 2" xfId="329" xr:uid="{00000000-0005-0000-0000-00008E0A0000}"/>
    <cellStyle name="Note 6 3 2 2" xfId="597" xr:uid="{00000000-0005-0000-0000-00008F0A0000}"/>
    <cellStyle name="Note 6 3 2 2 2" xfId="1063" xr:uid="{00000000-0005-0000-0000-0000900A0000}"/>
    <cellStyle name="Note 6 3 2 2 2 2" xfId="2490" xr:uid="{00000000-0005-0000-0000-0000910A0000}"/>
    <cellStyle name="Note 6 3 2 2 2 2 2" xfId="5330" xr:uid="{00000000-0005-0000-0000-0000900A0000}"/>
    <cellStyle name="Note 6 3 2 2 2 2 2 2" xfId="12487" xr:uid="{00000000-0005-0000-0000-00006C050000}"/>
    <cellStyle name="Note 6 3 2 2 2 2 3" xfId="9648" xr:uid="{00000000-0005-0000-0000-00006C050000}"/>
    <cellStyle name="Note 6 3 2 2 2 3" xfId="3911" xr:uid="{00000000-0005-0000-0000-00008F0A0000}"/>
    <cellStyle name="Note 6 3 2 2 2 3 2" xfId="11068" xr:uid="{00000000-0005-0000-0000-00006C050000}"/>
    <cellStyle name="Note 6 3 2 2 2 4" xfId="6832" xr:uid="{00000000-0005-0000-0000-000080050000}"/>
    <cellStyle name="Note 6 3 2 2 2 4 2" xfId="13961" xr:uid="{00000000-0005-0000-0000-000080050000}"/>
    <cellStyle name="Note 6 3 2 2 2 5" xfId="8229" xr:uid="{00000000-0005-0000-0000-00006C050000}"/>
    <cellStyle name="Note 6 3 2 2 3" xfId="1527" xr:uid="{00000000-0005-0000-0000-0000920A0000}"/>
    <cellStyle name="Note 6 3 2 2 3 2" xfId="2954" xr:uid="{00000000-0005-0000-0000-0000930A0000}"/>
    <cellStyle name="Note 6 3 2 2 3 2 2" xfId="5794" xr:uid="{00000000-0005-0000-0000-0000920A0000}"/>
    <cellStyle name="Note 6 3 2 2 3 2 2 2" xfId="12951" xr:uid="{00000000-0005-0000-0000-00006D050000}"/>
    <cellStyle name="Note 6 3 2 2 3 2 3" xfId="10112" xr:uid="{00000000-0005-0000-0000-00006D050000}"/>
    <cellStyle name="Note 6 3 2 2 3 3" xfId="4375" xr:uid="{00000000-0005-0000-0000-0000910A0000}"/>
    <cellStyle name="Note 6 3 2 2 3 3 2" xfId="11532" xr:uid="{00000000-0005-0000-0000-00006D050000}"/>
    <cellStyle name="Note 6 3 2 2 3 4" xfId="7296" xr:uid="{00000000-0005-0000-0000-000081050000}"/>
    <cellStyle name="Note 6 3 2 2 3 4 2" xfId="14425" xr:uid="{00000000-0005-0000-0000-000081050000}"/>
    <cellStyle name="Note 6 3 2 2 3 5" xfId="8693" xr:uid="{00000000-0005-0000-0000-00006D050000}"/>
    <cellStyle name="Note 6 3 2 2 4" xfId="2024" xr:uid="{00000000-0005-0000-0000-0000940A0000}"/>
    <cellStyle name="Note 6 3 2 2 4 2" xfId="4864" xr:uid="{00000000-0005-0000-0000-0000930A0000}"/>
    <cellStyle name="Note 6 3 2 2 4 2 2" xfId="12021" xr:uid="{00000000-0005-0000-0000-00006B050000}"/>
    <cellStyle name="Note 6 3 2 2 4 3" xfId="9182" xr:uid="{00000000-0005-0000-0000-00006B050000}"/>
    <cellStyle name="Note 6 3 2 2 5" xfId="3445" xr:uid="{00000000-0005-0000-0000-00008E0A0000}"/>
    <cellStyle name="Note 6 3 2 2 5 2" xfId="10602" xr:uid="{00000000-0005-0000-0000-00006B050000}"/>
    <cellStyle name="Note 6 3 2 2 6" xfId="6317" xr:uid="{00000000-0005-0000-0000-000025020000}"/>
    <cellStyle name="Note 6 3 2 2 6 2" xfId="13486" xr:uid="{00000000-0005-0000-0000-000025020000}"/>
    <cellStyle name="Note 6 3 2 2 7" xfId="7763" xr:uid="{00000000-0005-0000-0000-00006B050000}"/>
    <cellStyle name="Note 6 3 2 3" xfId="830" xr:uid="{00000000-0005-0000-0000-0000950A0000}"/>
    <cellStyle name="Note 6 3 2 3 2" xfId="2257" xr:uid="{00000000-0005-0000-0000-0000960A0000}"/>
    <cellStyle name="Note 6 3 2 3 2 2" xfId="5097" xr:uid="{00000000-0005-0000-0000-0000950A0000}"/>
    <cellStyle name="Note 6 3 2 3 2 2 2" xfId="12254" xr:uid="{00000000-0005-0000-0000-00006E050000}"/>
    <cellStyle name="Note 6 3 2 3 2 3" xfId="9415" xr:uid="{00000000-0005-0000-0000-00006E050000}"/>
    <cellStyle name="Note 6 3 2 3 3" xfId="3678" xr:uid="{00000000-0005-0000-0000-0000940A0000}"/>
    <cellStyle name="Note 6 3 2 3 3 2" xfId="10835" xr:uid="{00000000-0005-0000-0000-00006E050000}"/>
    <cellStyle name="Note 6 3 2 3 4" xfId="6600" xr:uid="{00000000-0005-0000-0000-000082050000}"/>
    <cellStyle name="Note 6 3 2 3 4 2" xfId="13729" xr:uid="{00000000-0005-0000-0000-000082050000}"/>
    <cellStyle name="Note 6 3 2 3 5" xfId="7996" xr:uid="{00000000-0005-0000-0000-00006E050000}"/>
    <cellStyle name="Note 6 3 2 4" xfId="1294" xr:uid="{00000000-0005-0000-0000-0000970A0000}"/>
    <cellStyle name="Note 6 3 2 4 2" xfId="2721" xr:uid="{00000000-0005-0000-0000-0000980A0000}"/>
    <cellStyle name="Note 6 3 2 4 2 2" xfId="5561" xr:uid="{00000000-0005-0000-0000-0000970A0000}"/>
    <cellStyle name="Note 6 3 2 4 2 2 2" xfId="12718" xr:uid="{00000000-0005-0000-0000-00006F050000}"/>
    <cellStyle name="Note 6 3 2 4 2 3" xfId="9879" xr:uid="{00000000-0005-0000-0000-00006F050000}"/>
    <cellStyle name="Note 6 3 2 4 3" xfId="4142" xr:uid="{00000000-0005-0000-0000-0000960A0000}"/>
    <cellStyle name="Note 6 3 2 4 3 2" xfId="11299" xr:uid="{00000000-0005-0000-0000-00006F050000}"/>
    <cellStyle name="Note 6 3 2 4 4" xfId="7063" xr:uid="{00000000-0005-0000-0000-000083050000}"/>
    <cellStyle name="Note 6 3 2 4 4 2" xfId="14192" xr:uid="{00000000-0005-0000-0000-000083050000}"/>
    <cellStyle name="Note 6 3 2 4 5" xfId="8460" xr:uid="{00000000-0005-0000-0000-00006F050000}"/>
    <cellStyle name="Note 6 3 2 5" xfId="1791" xr:uid="{00000000-0005-0000-0000-0000990A0000}"/>
    <cellStyle name="Note 6 3 2 5 2" xfId="4631" xr:uid="{00000000-0005-0000-0000-0000980A0000}"/>
    <cellStyle name="Note 6 3 2 5 2 2" xfId="11788" xr:uid="{00000000-0005-0000-0000-00006A050000}"/>
    <cellStyle name="Note 6 3 2 5 3" xfId="8949" xr:uid="{00000000-0005-0000-0000-00006A050000}"/>
    <cellStyle name="Note 6 3 2 6" xfId="3212" xr:uid="{00000000-0005-0000-0000-00008D0A0000}"/>
    <cellStyle name="Note 6 3 2 6 2" xfId="10369" xr:uid="{00000000-0005-0000-0000-00006A050000}"/>
    <cellStyle name="Note 6 3 2 7" xfId="6084" xr:uid="{00000000-0005-0000-0000-000024020000}"/>
    <cellStyle name="Note 6 3 2 7 2" xfId="13253" xr:uid="{00000000-0005-0000-0000-000024020000}"/>
    <cellStyle name="Note 6 3 2 8" xfId="7530" xr:uid="{00000000-0005-0000-0000-00006A050000}"/>
    <cellStyle name="Note 6 3 3" xfId="474" xr:uid="{00000000-0005-0000-0000-00009A0A0000}"/>
    <cellStyle name="Note 6 3 3 2" xfId="940" xr:uid="{00000000-0005-0000-0000-00009B0A0000}"/>
    <cellStyle name="Note 6 3 3 2 2" xfId="2367" xr:uid="{00000000-0005-0000-0000-00009C0A0000}"/>
    <cellStyle name="Note 6 3 3 2 2 2" xfId="5207" xr:uid="{00000000-0005-0000-0000-00009B0A0000}"/>
    <cellStyle name="Note 6 3 3 2 2 2 2" xfId="12364" xr:uid="{00000000-0005-0000-0000-000071050000}"/>
    <cellStyle name="Note 6 3 3 2 2 3" xfId="9525" xr:uid="{00000000-0005-0000-0000-000071050000}"/>
    <cellStyle name="Note 6 3 3 2 3" xfId="3788" xr:uid="{00000000-0005-0000-0000-00009A0A0000}"/>
    <cellStyle name="Note 6 3 3 2 3 2" xfId="10945" xr:uid="{00000000-0005-0000-0000-000071050000}"/>
    <cellStyle name="Note 6 3 3 2 4" xfId="6710" xr:uid="{00000000-0005-0000-0000-000085050000}"/>
    <cellStyle name="Note 6 3 3 2 4 2" xfId="13839" xr:uid="{00000000-0005-0000-0000-000085050000}"/>
    <cellStyle name="Note 6 3 3 2 5" xfId="8106" xr:uid="{00000000-0005-0000-0000-000071050000}"/>
    <cellStyle name="Note 6 3 3 3" xfId="1404" xr:uid="{00000000-0005-0000-0000-00009D0A0000}"/>
    <cellStyle name="Note 6 3 3 3 2" xfId="2831" xr:uid="{00000000-0005-0000-0000-00009E0A0000}"/>
    <cellStyle name="Note 6 3 3 3 2 2" xfId="5671" xr:uid="{00000000-0005-0000-0000-00009D0A0000}"/>
    <cellStyle name="Note 6 3 3 3 2 2 2" xfId="12828" xr:uid="{00000000-0005-0000-0000-000072050000}"/>
    <cellStyle name="Note 6 3 3 3 2 3" xfId="9989" xr:uid="{00000000-0005-0000-0000-000072050000}"/>
    <cellStyle name="Note 6 3 3 3 3" xfId="4252" xr:uid="{00000000-0005-0000-0000-00009C0A0000}"/>
    <cellStyle name="Note 6 3 3 3 3 2" xfId="11409" xr:uid="{00000000-0005-0000-0000-000072050000}"/>
    <cellStyle name="Note 6 3 3 3 4" xfId="7173" xr:uid="{00000000-0005-0000-0000-000086050000}"/>
    <cellStyle name="Note 6 3 3 3 4 2" xfId="14302" xr:uid="{00000000-0005-0000-0000-000086050000}"/>
    <cellStyle name="Note 6 3 3 3 5" xfId="8570" xr:uid="{00000000-0005-0000-0000-000072050000}"/>
    <cellStyle name="Note 6 3 3 4" xfId="1901" xr:uid="{00000000-0005-0000-0000-00009F0A0000}"/>
    <cellStyle name="Note 6 3 3 4 2" xfId="4741" xr:uid="{00000000-0005-0000-0000-00009E0A0000}"/>
    <cellStyle name="Note 6 3 3 4 2 2" xfId="11898" xr:uid="{00000000-0005-0000-0000-000070050000}"/>
    <cellStyle name="Note 6 3 3 4 3" xfId="9059" xr:uid="{00000000-0005-0000-0000-000070050000}"/>
    <cellStyle name="Note 6 3 3 5" xfId="3322" xr:uid="{00000000-0005-0000-0000-0000990A0000}"/>
    <cellStyle name="Note 6 3 3 5 2" xfId="10479" xr:uid="{00000000-0005-0000-0000-000070050000}"/>
    <cellStyle name="Note 6 3 3 6" xfId="6194" xr:uid="{00000000-0005-0000-0000-000026020000}"/>
    <cellStyle name="Note 6 3 3 6 2" xfId="13363" xr:uid="{00000000-0005-0000-0000-000026020000}"/>
    <cellStyle name="Note 6 3 3 7" xfId="7640" xr:uid="{00000000-0005-0000-0000-000070050000}"/>
    <cellStyle name="Note 6 3 4" xfId="707" xr:uid="{00000000-0005-0000-0000-0000A00A0000}"/>
    <cellStyle name="Note 6 3 4 2" xfId="2134" xr:uid="{00000000-0005-0000-0000-0000A10A0000}"/>
    <cellStyle name="Note 6 3 4 2 2" xfId="4974" xr:uid="{00000000-0005-0000-0000-0000A00A0000}"/>
    <cellStyle name="Note 6 3 4 2 2 2" xfId="12131" xr:uid="{00000000-0005-0000-0000-000073050000}"/>
    <cellStyle name="Note 6 3 4 2 3" xfId="9292" xr:uid="{00000000-0005-0000-0000-000073050000}"/>
    <cellStyle name="Note 6 3 4 3" xfId="3555" xr:uid="{00000000-0005-0000-0000-00009F0A0000}"/>
    <cellStyle name="Note 6 3 4 3 2" xfId="10712" xr:uid="{00000000-0005-0000-0000-000073050000}"/>
    <cellStyle name="Note 6 3 4 4" xfId="6477" xr:uid="{00000000-0005-0000-0000-000087050000}"/>
    <cellStyle name="Note 6 3 4 4 2" xfId="13606" xr:uid="{00000000-0005-0000-0000-000087050000}"/>
    <cellStyle name="Note 6 3 4 5" xfId="7873" xr:uid="{00000000-0005-0000-0000-000073050000}"/>
    <cellStyle name="Note 6 3 5" xfId="1171" xr:uid="{00000000-0005-0000-0000-0000A20A0000}"/>
    <cellStyle name="Note 6 3 5 2" xfId="2598" xr:uid="{00000000-0005-0000-0000-0000A30A0000}"/>
    <cellStyle name="Note 6 3 5 2 2" xfId="5438" xr:uid="{00000000-0005-0000-0000-0000A20A0000}"/>
    <cellStyle name="Note 6 3 5 2 2 2" xfId="12595" xr:uid="{00000000-0005-0000-0000-000074050000}"/>
    <cellStyle name="Note 6 3 5 2 3" xfId="9756" xr:uid="{00000000-0005-0000-0000-000074050000}"/>
    <cellStyle name="Note 6 3 5 3" xfId="4019" xr:uid="{00000000-0005-0000-0000-0000A10A0000}"/>
    <cellStyle name="Note 6 3 5 3 2" xfId="11176" xr:uid="{00000000-0005-0000-0000-000074050000}"/>
    <cellStyle name="Note 6 3 5 4" xfId="6940" xr:uid="{00000000-0005-0000-0000-000088050000}"/>
    <cellStyle name="Note 6 3 5 4 2" xfId="14069" xr:uid="{00000000-0005-0000-0000-000088050000}"/>
    <cellStyle name="Note 6 3 5 5" xfId="8337" xr:uid="{00000000-0005-0000-0000-000074050000}"/>
    <cellStyle name="Note 6 3 6" xfId="1668" xr:uid="{00000000-0005-0000-0000-0000A40A0000}"/>
    <cellStyle name="Note 6 3 6 2" xfId="4508" xr:uid="{00000000-0005-0000-0000-0000A30A0000}"/>
    <cellStyle name="Note 6 3 6 2 2" xfId="11665" xr:uid="{00000000-0005-0000-0000-000069050000}"/>
    <cellStyle name="Note 6 3 6 3" xfId="8826" xr:uid="{00000000-0005-0000-0000-000069050000}"/>
    <cellStyle name="Note 6 3 7" xfId="3089" xr:uid="{00000000-0005-0000-0000-00008C0A0000}"/>
    <cellStyle name="Note 6 3 7 2" xfId="10246" xr:uid="{00000000-0005-0000-0000-000069050000}"/>
    <cellStyle name="Note 6 3 8" xfId="5961" xr:uid="{00000000-0005-0000-0000-000023020000}"/>
    <cellStyle name="Note 6 3 8 2" xfId="13130" xr:uid="{00000000-0005-0000-0000-000023020000}"/>
    <cellStyle name="Note 6 3 9" xfId="7406" xr:uid="{00000000-0005-0000-0000-000069050000}"/>
    <cellStyle name="Note 6 4" xfId="327" xr:uid="{00000000-0005-0000-0000-0000A50A0000}"/>
    <cellStyle name="Note 6 4 2" xfId="595" xr:uid="{00000000-0005-0000-0000-0000A60A0000}"/>
    <cellStyle name="Note 6 4 2 2" xfId="1061" xr:uid="{00000000-0005-0000-0000-0000A70A0000}"/>
    <cellStyle name="Note 6 4 2 2 2" xfId="2488" xr:uid="{00000000-0005-0000-0000-0000A80A0000}"/>
    <cellStyle name="Note 6 4 2 2 2 2" xfId="5328" xr:uid="{00000000-0005-0000-0000-0000A70A0000}"/>
    <cellStyle name="Note 6 4 2 2 2 2 2" xfId="12485" xr:uid="{00000000-0005-0000-0000-000077050000}"/>
    <cellStyle name="Note 6 4 2 2 2 3" xfId="9646" xr:uid="{00000000-0005-0000-0000-000077050000}"/>
    <cellStyle name="Note 6 4 2 2 3" xfId="3909" xr:uid="{00000000-0005-0000-0000-0000A60A0000}"/>
    <cellStyle name="Note 6 4 2 2 3 2" xfId="11066" xr:uid="{00000000-0005-0000-0000-000077050000}"/>
    <cellStyle name="Note 6 4 2 2 4" xfId="6830" xr:uid="{00000000-0005-0000-0000-00008B050000}"/>
    <cellStyle name="Note 6 4 2 2 4 2" xfId="13959" xr:uid="{00000000-0005-0000-0000-00008B050000}"/>
    <cellStyle name="Note 6 4 2 2 5" xfId="8227" xr:uid="{00000000-0005-0000-0000-000077050000}"/>
    <cellStyle name="Note 6 4 2 3" xfId="1525" xr:uid="{00000000-0005-0000-0000-0000A90A0000}"/>
    <cellStyle name="Note 6 4 2 3 2" xfId="2952" xr:uid="{00000000-0005-0000-0000-0000AA0A0000}"/>
    <cellStyle name="Note 6 4 2 3 2 2" xfId="5792" xr:uid="{00000000-0005-0000-0000-0000A90A0000}"/>
    <cellStyle name="Note 6 4 2 3 2 2 2" xfId="12949" xr:uid="{00000000-0005-0000-0000-000078050000}"/>
    <cellStyle name="Note 6 4 2 3 2 3" xfId="10110" xr:uid="{00000000-0005-0000-0000-000078050000}"/>
    <cellStyle name="Note 6 4 2 3 3" xfId="4373" xr:uid="{00000000-0005-0000-0000-0000A80A0000}"/>
    <cellStyle name="Note 6 4 2 3 3 2" xfId="11530" xr:uid="{00000000-0005-0000-0000-000078050000}"/>
    <cellStyle name="Note 6 4 2 3 4" xfId="7294" xr:uid="{00000000-0005-0000-0000-00008C050000}"/>
    <cellStyle name="Note 6 4 2 3 4 2" xfId="14423" xr:uid="{00000000-0005-0000-0000-00008C050000}"/>
    <cellStyle name="Note 6 4 2 3 5" xfId="8691" xr:uid="{00000000-0005-0000-0000-000078050000}"/>
    <cellStyle name="Note 6 4 2 4" xfId="2022" xr:uid="{00000000-0005-0000-0000-0000AB0A0000}"/>
    <cellStyle name="Note 6 4 2 4 2" xfId="4862" xr:uid="{00000000-0005-0000-0000-0000AA0A0000}"/>
    <cellStyle name="Note 6 4 2 4 2 2" xfId="12019" xr:uid="{00000000-0005-0000-0000-000076050000}"/>
    <cellStyle name="Note 6 4 2 4 3" xfId="9180" xr:uid="{00000000-0005-0000-0000-000076050000}"/>
    <cellStyle name="Note 6 4 2 5" xfId="3443" xr:uid="{00000000-0005-0000-0000-0000A50A0000}"/>
    <cellStyle name="Note 6 4 2 5 2" xfId="10600" xr:uid="{00000000-0005-0000-0000-000076050000}"/>
    <cellStyle name="Note 6 4 2 6" xfId="6315" xr:uid="{00000000-0005-0000-0000-000028020000}"/>
    <cellStyle name="Note 6 4 2 6 2" xfId="13484" xr:uid="{00000000-0005-0000-0000-000028020000}"/>
    <cellStyle name="Note 6 4 2 7" xfId="7761" xr:uid="{00000000-0005-0000-0000-000076050000}"/>
    <cellStyle name="Note 6 4 3" xfId="828" xr:uid="{00000000-0005-0000-0000-0000AC0A0000}"/>
    <cellStyle name="Note 6 4 3 2" xfId="2255" xr:uid="{00000000-0005-0000-0000-0000AD0A0000}"/>
    <cellStyle name="Note 6 4 3 2 2" xfId="5095" xr:uid="{00000000-0005-0000-0000-0000AC0A0000}"/>
    <cellStyle name="Note 6 4 3 2 2 2" xfId="12252" xr:uid="{00000000-0005-0000-0000-000079050000}"/>
    <cellStyle name="Note 6 4 3 2 3" xfId="9413" xr:uid="{00000000-0005-0000-0000-000079050000}"/>
    <cellStyle name="Note 6 4 3 3" xfId="3676" xr:uid="{00000000-0005-0000-0000-0000AB0A0000}"/>
    <cellStyle name="Note 6 4 3 3 2" xfId="10833" xr:uid="{00000000-0005-0000-0000-000079050000}"/>
    <cellStyle name="Note 6 4 3 4" xfId="6598" xr:uid="{00000000-0005-0000-0000-00008D050000}"/>
    <cellStyle name="Note 6 4 3 4 2" xfId="13727" xr:uid="{00000000-0005-0000-0000-00008D050000}"/>
    <cellStyle name="Note 6 4 3 5" xfId="7994" xr:uid="{00000000-0005-0000-0000-000079050000}"/>
    <cellStyle name="Note 6 4 4" xfId="1292" xr:uid="{00000000-0005-0000-0000-0000AE0A0000}"/>
    <cellStyle name="Note 6 4 4 2" xfId="2719" xr:uid="{00000000-0005-0000-0000-0000AF0A0000}"/>
    <cellStyle name="Note 6 4 4 2 2" xfId="5559" xr:uid="{00000000-0005-0000-0000-0000AE0A0000}"/>
    <cellStyle name="Note 6 4 4 2 2 2" xfId="12716" xr:uid="{00000000-0005-0000-0000-00007A050000}"/>
    <cellStyle name="Note 6 4 4 2 3" xfId="9877" xr:uid="{00000000-0005-0000-0000-00007A050000}"/>
    <cellStyle name="Note 6 4 4 3" xfId="4140" xr:uid="{00000000-0005-0000-0000-0000AD0A0000}"/>
    <cellStyle name="Note 6 4 4 3 2" xfId="11297" xr:uid="{00000000-0005-0000-0000-00007A050000}"/>
    <cellStyle name="Note 6 4 4 4" xfId="7061" xr:uid="{00000000-0005-0000-0000-00008E050000}"/>
    <cellStyle name="Note 6 4 4 4 2" xfId="14190" xr:uid="{00000000-0005-0000-0000-00008E050000}"/>
    <cellStyle name="Note 6 4 4 5" xfId="8458" xr:uid="{00000000-0005-0000-0000-00007A050000}"/>
    <cellStyle name="Note 6 4 5" xfId="1789" xr:uid="{00000000-0005-0000-0000-0000B00A0000}"/>
    <cellStyle name="Note 6 4 5 2" xfId="4629" xr:uid="{00000000-0005-0000-0000-0000AF0A0000}"/>
    <cellStyle name="Note 6 4 5 2 2" xfId="11786" xr:uid="{00000000-0005-0000-0000-000075050000}"/>
    <cellStyle name="Note 6 4 5 3" xfId="8947" xr:uid="{00000000-0005-0000-0000-000075050000}"/>
    <cellStyle name="Note 6 4 6" xfId="3210" xr:uid="{00000000-0005-0000-0000-0000A40A0000}"/>
    <cellStyle name="Note 6 4 6 2" xfId="10367" xr:uid="{00000000-0005-0000-0000-000075050000}"/>
    <cellStyle name="Note 6 4 7" xfId="6082" xr:uid="{00000000-0005-0000-0000-000027020000}"/>
    <cellStyle name="Note 6 4 7 2" xfId="13251" xr:uid="{00000000-0005-0000-0000-000027020000}"/>
    <cellStyle name="Note 6 4 8" xfId="7528" xr:uid="{00000000-0005-0000-0000-000075050000}"/>
    <cellStyle name="Note 6 5" xfId="396" xr:uid="{00000000-0005-0000-0000-0000B10A0000}"/>
    <cellStyle name="Note 6 5 2" xfId="867" xr:uid="{00000000-0005-0000-0000-0000B20A0000}"/>
    <cellStyle name="Note 6 5 2 2" xfId="2294" xr:uid="{00000000-0005-0000-0000-0000B30A0000}"/>
    <cellStyle name="Note 6 5 2 2 2" xfId="5134" xr:uid="{00000000-0005-0000-0000-0000B20A0000}"/>
    <cellStyle name="Note 6 5 2 2 2 2" xfId="12291" xr:uid="{00000000-0005-0000-0000-00007C050000}"/>
    <cellStyle name="Note 6 5 2 2 3" xfId="9452" xr:uid="{00000000-0005-0000-0000-00007C050000}"/>
    <cellStyle name="Note 6 5 2 3" xfId="3715" xr:uid="{00000000-0005-0000-0000-0000B10A0000}"/>
    <cellStyle name="Note 6 5 2 3 2" xfId="10872" xr:uid="{00000000-0005-0000-0000-00007C050000}"/>
    <cellStyle name="Note 6 5 2 4" xfId="6637" xr:uid="{00000000-0005-0000-0000-000090050000}"/>
    <cellStyle name="Note 6 5 2 4 2" xfId="13766" xr:uid="{00000000-0005-0000-0000-000090050000}"/>
    <cellStyle name="Note 6 5 2 5" xfId="8033" xr:uid="{00000000-0005-0000-0000-00007C050000}"/>
    <cellStyle name="Note 6 5 3" xfId="1331" xr:uid="{00000000-0005-0000-0000-0000B40A0000}"/>
    <cellStyle name="Note 6 5 3 2" xfId="2758" xr:uid="{00000000-0005-0000-0000-0000B50A0000}"/>
    <cellStyle name="Note 6 5 3 2 2" xfId="5598" xr:uid="{00000000-0005-0000-0000-0000B40A0000}"/>
    <cellStyle name="Note 6 5 3 2 2 2" xfId="12755" xr:uid="{00000000-0005-0000-0000-00007D050000}"/>
    <cellStyle name="Note 6 5 3 2 3" xfId="9916" xr:uid="{00000000-0005-0000-0000-00007D050000}"/>
    <cellStyle name="Note 6 5 3 3" xfId="4179" xr:uid="{00000000-0005-0000-0000-0000B30A0000}"/>
    <cellStyle name="Note 6 5 3 3 2" xfId="11336" xr:uid="{00000000-0005-0000-0000-00007D050000}"/>
    <cellStyle name="Note 6 5 3 4" xfId="7100" xr:uid="{00000000-0005-0000-0000-000091050000}"/>
    <cellStyle name="Note 6 5 3 4 2" xfId="14229" xr:uid="{00000000-0005-0000-0000-000091050000}"/>
    <cellStyle name="Note 6 5 3 5" xfId="8497" xr:uid="{00000000-0005-0000-0000-00007D050000}"/>
    <cellStyle name="Note 6 5 4" xfId="1828" xr:uid="{00000000-0005-0000-0000-0000B60A0000}"/>
    <cellStyle name="Note 6 5 4 2" xfId="4668" xr:uid="{00000000-0005-0000-0000-0000B50A0000}"/>
    <cellStyle name="Note 6 5 4 2 2" xfId="11825" xr:uid="{00000000-0005-0000-0000-00007B050000}"/>
    <cellStyle name="Note 6 5 4 3" xfId="8986" xr:uid="{00000000-0005-0000-0000-00007B050000}"/>
    <cellStyle name="Note 6 5 5" xfId="3249" xr:uid="{00000000-0005-0000-0000-0000B00A0000}"/>
    <cellStyle name="Note 6 5 5 2" xfId="10406" xr:uid="{00000000-0005-0000-0000-00007B050000}"/>
    <cellStyle name="Note 6 5 6" xfId="6121" xr:uid="{00000000-0005-0000-0000-000029020000}"/>
    <cellStyle name="Note 6 5 6 2" xfId="13290" xr:uid="{00000000-0005-0000-0000-000029020000}"/>
    <cellStyle name="Note 6 5 7" xfId="7567" xr:uid="{00000000-0005-0000-0000-00007B050000}"/>
    <cellStyle name="Note 6 6" xfId="634" xr:uid="{00000000-0005-0000-0000-0000B70A0000}"/>
    <cellStyle name="Note 6 6 2" xfId="2061" xr:uid="{00000000-0005-0000-0000-0000B80A0000}"/>
    <cellStyle name="Note 6 6 2 2" xfId="4901" xr:uid="{00000000-0005-0000-0000-0000B70A0000}"/>
    <cellStyle name="Note 6 6 2 2 2" xfId="12058" xr:uid="{00000000-0005-0000-0000-00007E050000}"/>
    <cellStyle name="Note 6 6 2 3" xfId="9219" xr:uid="{00000000-0005-0000-0000-00007E050000}"/>
    <cellStyle name="Note 6 6 3" xfId="3482" xr:uid="{00000000-0005-0000-0000-0000B60A0000}"/>
    <cellStyle name="Note 6 6 3 2" xfId="10639" xr:uid="{00000000-0005-0000-0000-00007E050000}"/>
    <cellStyle name="Note 6 6 4" xfId="6404" xr:uid="{00000000-0005-0000-0000-000092050000}"/>
    <cellStyle name="Note 6 6 4 2" xfId="13533" xr:uid="{00000000-0005-0000-0000-000092050000}"/>
    <cellStyle name="Note 6 6 5" xfId="7800" xr:uid="{00000000-0005-0000-0000-00007E050000}"/>
    <cellStyle name="Note 6 7" xfId="1098" xr:uid="{00000000-0005-0000-0000-0000B90A0000}"/>
    <cellStyle name="Note 6 7 2" xfId="2525" xr:uid="{00000000-0005-0000-0000-0000BA0A0000}"/>
    <cellStyle name="Note 6 7 2 2" xfId="5365" xr:uid="{00000000-0005-0000-0000-0000B90A0000}"/>
    <cellStyle name="Note 6 7 2 2 2" xfId="12522" xr:uid="{00000000-0005-0000-0000-00007F050000}"/>
    <cellStyle name="Note 6 7 2 3" xfId="9683" xr:uid="{00000000-0005-0000-0000-00007F050000}"/>
    <cellStyle name="Note 6 7 3" xfId="3946" xr:uid="{00000000-0005-0000-0000-0000B80A0000}"/>
    <cellStyle name="Note 6 7 3 2" xfId="11103" xr:uid="{00000000-0005-0000-0000-00007F050000}"/>
    <cellStyle name="Note 6 7 4" xfId="6867" xr:uid="{00000000-0005-0000-0000-000093050000}"/>
    <cellStyle name="Note 6 7 4 2" xfId="13996" xr:uid="{00000000-0005-0000-0000-000093050000}"/>
    <cellStyle name="Note 6 7 5" xfId="8264" xr:uid="{00000000-0005-0000-0000-00007F050000}"/>
    <cellStyle name="Note 6 8" xfId="1594" xr:uid="{00000000-0005-0000-0000-0000BB0A0000}"/>
    <cellStyle name="Note 6 8 2" xfId="4434" xr:uid="{00000000-0005-0000-0000-0000BA0A0000}"/>
    <cellStyle name="Note 6 8 2 2" xfId="11591" xr:uid="{00000000-0005-0000-0000-00005C050000}"/>
    <cellStyle name="Note 6 8 3" xfId="8752" xr:uid="{00000000-0005-0000-0000-00005C050000}"/>
    <cellStyle name="Note 6 9" xfId="3016" xr:uid="{00000000-0005-0000-0000-0000730A0000}"/>
    <cellStyle name="Note 6 9 2" xfId="10173" xr:uid="{00000000-0005-0000-0000-00005C050000}"/>
    <cellStyle name="Note 7" xfId="51" xr:uid="{00000000-0005-0000-0000-0000BC0A0000}"/>
    <cellStyle name="Note 7 10" xfId="5884" xr:uid="{00000000-0005-0000-0000-00002A020000}"/>
    <cellStyle name="Note 7 10 2" xfId="13058" xr:uid="{00000000-0005-0000-0000-00002A020000}"/>
    <cellStyle name="Note 7 11" xfId="7334" xr:uid="{00000000-0005-0000-0000-000080050000}"/>
    <cellStyle name="Note 7 2" xfId="92" xr:uid="{00000000-0005-0000-0000-0000BD0A0000}"/>
    <cellStyle name="Note 7 2 2" xfId="331" xr:uid="{00000000-0005-0000-0000-0000BE0A0000}"/>
    <cellStyle name="Note 7 2 2 2" xfId="599" xr:uid="{00000000-0005-0000-0000-0000BF0A0000}"/>
    <cellStyle name="Note 7 2 2 2 2" xfId="1065" xr:uid="{00000000-0005-0000-0000-0000C00A0000}"/>
    <cellStyle name="Note 7 2 2 2 2 2" xfId="2492" xr:uid="{00000000-0005-0000-0000-0000C10A0000}"/>
    <cellStyle name="Note 7 2 2 2 2 2 2" xfId="5332" xr:uid="{00000000-0005-0000-0000-0000C00A0000}"/>
    <cellStyle name="Note 7 2 2 2 2 2 2 2" xfId="12489" xr:uid="{00000000-0005-0000-0000-000084050000}"/>
    <cellStyle name="Note 7 2 2 2 2 2 3" xfId="9650" xr:uid="{00000000-0005-0000-0000-000084050000}"/>
    <cellStyle name="Note 7 2 2 2 2 3" xfId="3913" xr:uid="{00000000-0005-0000-0000-0000BF0A0000}"/>
    <cellStyle name="Note 7 2 2 2 2 3 2" xfId="11070" xr:uid="{00000000-0005-0000-0000-000084050000}"/>
    <cellStyle name="Note 7 2 2 2 2 4" xfId="6834" xr:uid="{00000000-0005-0000-0000-000098050000}"/>
    <cellStyle name="Note 7 2 2 2 2 4 2" xfId="13963" xr:uid="{00000000-0005-0000-0000-000098050000}"/>
    <cellStyle name="Note 7 2 2 2 2 5" xfId="8231" xr:uid="{00000000-0005-0000-0000-000084050000}"/>
    <cellStyle name="Note 7 2 2 2 3" xfId="1529" xr:uid="{00000000-0005-0000-0000-0000C20A0000}"/>
    <cellStyle name="Note 7 2 2 2 3 2" xfId="2956" xr:uid="{00000000-0005-0000-0000-0000C30A0000}"/>
    <cellStyle name="Note 7 2 2 2 3 2 2" xfId="5796" xr:uid="{00000000-0005-0000-0000-0000C20A0000}"/>
    <cellStyle name="Note 7 2 2 2 3 2 2 2" xfId="12953" xr:uid="{00000000-0005-0000-0000-000085050000}"/>
    <cellStyle name="Note 7 2 2 2 3 2 3" xfId="10114" xr:uid="{00000000-0005-0000-0000-000085050000}"/>
    <cellStyle name="Note 7 2 2 2 3 3" xfId="4377" xr:uid="{00000000-0005-0000-0000-0000C10A0000}"/>
    <cellStyle name="Note 7 2 2 2 3 3 2" xfId="11534" xr:uid="{00000000-0005-0000-0000-000085050000}"/>
    <cellStyle name="Note 7 2 2 2 3 4" xfId="7298" xr:uid="{00000000-0005-0000-0000-000099050000}"/>
    <cellStyle name="Note 7 2 2 2 3 4 2" xfId="14427" xr:uid="{00000000-0005-0000-0000-000099050000}"/>
    <cellStyle name="Note 7 2 2 2 3 5" xfId="8695" xr:uid="{00000000-0005-0000-0000-000085050000}"/>
    <cellStyle name="Note 7 2 2 2 4" xfId="2026" xr:uid="{00000000-0005-0000-0000-0000C40A0000}"/>
    <cellStyle name="Note 7 2 2 2 4 2" xfId="4866" xr:uid="{00000000-0005-0000-0000-0000C30A0000}"/>
    <cellStyle name="Note 7 2 2 2 4 2 2" xfId="12023" xr:uid="{00000000-0005-0000-0000-000083050000}"/>
    <cellStyle name="Note 7 2 2 2 4 3" xfId="9184" xr:uid="{00000000-0005-0000-0000-000083050000}"/>
    <cellStyle name="Note 7 2 2 2 5" xfId="3447" xr:uid="{00000000-0005-0000-0000-0000BE0A0000}"/>
    <cellStyle name="Note 7 2 2 2 5 2" xfId="10604" xr:uid="{00000000-0005-0000-0000-000083050000}"/>
    <cellStyle name="Note 7 2 2 2 6" xfId="6319" xr:uid="{00000000-0005-0000-0000-00002D020000}"/>
    <cellStyle name="Note 7 2 2 2 6 2" xfId="13488" xr:uid="{00000000-0005-0000-0000-00002D020000}"/>
    <cellStyle name="Note 7 2 2 2 7" xfId="7765" xr:uid="{00000000-0005-0000-0000-000083050000}"/>
    <cellStyle name="Note 7 2 2 3" xfId="832" xr:uid="{00000000-0005-0000-0000-0000C50A0000}"/>
    <cellStyle name="Note 7 2 2 3 2" xfId="2259" xr:uid="{00000000-0005-0000-0000-0000C60A0000}"/>
    <cellStyle name="Note 7 2 2 3 2 2" xfId="5099" xr:uid="{00000000-0005-0000-0000-0000C50A0000}"/>
    <cellStyle name="Note 7 2 2 3 2 2 2" xfId="12256" xr:uid="{00000000-0005-0000-0000-000086050000}"/>
    <cellStyle name="Note 7 2 2 3 2 3" xfId="9417" xr:uid="{00000000-0005-0000-0000-000086050000}"/>
    <cellStyle name="Note 7 2 2 3 3" xfId="3680" xr:uid="{00000000-0005-0000-0000-0000C40A0000}"/>
    <cellStyle name="Note 7 2 2 3 3 2" xfId="10837" xr:uid="{00000000-0005-0000-0000-000086050000}"/>
    <cellStyle name="Note 7 2 2 3 4" xfId="6602" xr:uid="{00000000-0005-0000-0000-00009A050000}"/>
    <cellStyle name="Note 7 2 2 3 4 2" xfId="13731" xr:uid="{00000000-0005-0000-0000-00009A050000}"/>
    <cellStyle name="Note 7 2 2 3 5" xfId="7998" xr:uid="{00000000-0005-0000-0000-000086050000}"/>
    <cellStyle name="Note 7 2 2 4" xfId="1296" xr:uid="{00000000-0005-0000-0000-0000C70A0000}"/>
    <cellStyle name="Note 7 2 2 4 2" xfId="2723" xr:uid="{00000000-0005-0000-0000-0000C80A0000}"/>
    <cellStyle name="Note 7 2 2 4 2 2" xfId="5563" xr:uid="{00000000-0005-0000-0000-0000C70A0000}"/>
    <cellStyle name="Note 7 2 2 4 2 2 2" xfId="12720" xr:uid="{00000000-0005-0000-0000-000087050000}"/>
    <cellStyle name="Note 7 2 2 4 2 3" xfId="9881" xr:uid="{00000000-0005-0000-0000-000087050000}"/>
    <cellStyle name="Note 7 2 2 4 3" xfId="4144" xr:uid="{00000000-0005-0000-0000-0000C60A0000}"/>
    <cellStyle name="Note 7 2 2 4 3 2" xfId="11301" xr:uid="{00000000-0005-0000-0000-000087050000}"/>
    <cellStyle name="Note 7 2 2 4 4" xfId="7065" xr:uid="{00000000-0005-0000-0000-00009B050000}"/>
    <cellStyle name="Note 7 2 2 4 4 2" xfId="14194" xr:uid="{00000000-0005-0000-0000-00009B050000}"/>
    <cellStyle name="Note 7 2 2 4 5" xfId="8462" xr:uid="{00000000-0005-0000-0000-000087050000}"/>
    <cellStyle name="Note 7 2 2 5" xfId="1793" xr:uid="{00000000-0005-0000-0000-0000C90A0000}"/>
    <cellStyle name="Note 7 2 2 5 2" xfId="4633" xr:uid="{00000000-0005-0000-0000-0000C80A0000}"/>
    <cellStyle name="Note 7 2 2 5 2 2" xfId="11790" xr:uid="{00000000-0005-0000-0000-000082050000}"/>
    <cellStyle name="Note 7 2 2 5 3" xfId="8951" xr:uid="{00000000-0005-0000-0000-000082050000}"/>
    <cellStyle name="Note 7 2 2 6" xfId="3214" xr:uid="{00000000-0005-0000-0000-0000BD0A0000}"/>
    <cellStyle name="Note 7 2 2 6 2" xfId="10371" xr:uid="{00000000-0005-0000-0000-000082050000}"/>
    <cellStyle name="Note 7 2 2 7" xfId="6086" xr:uid="{00000000-0005-0000-0000-00002C020000}"/>
    <cellStyle name="Note 7 2 2 7 2" xfId="13255" xr:uid="{00000000-0005-0000-0000-00002C020000}"/>
    <cellStyle name="Note 7 2 2 8" xfId="7532" xr:uid="{00000000-0005-0000-0000-000082050000}"/>
    <cellStyle name="Note 7 2 3" xfId="438" xr:uid="{00000000-0005-0000-0000-0000CA0A0000}"/>
    <cellStyle name="Note 7 2 3 2" xfId="904" xr:uid="{00000000-0005-0000-0000-0000CB0A0000}"/>
    <cellStyle name="Note 7 2 3 2 2" xfId="2331" xr:uid="{00000000-0005-0000-0000-0000CC0A0000}"/>
    <cellStyle name="Note 7 2 3 2 2 2" xfId="5171" xr:uid="{00000000-0005-0000-0000-0000CB0A0000}"/>
    <cellStyle name="Note 7 2 3 2 2 2 2" xfId="12328" xr:uid="{00000000-0005-0000-0000-000089050000}"/>
    <cellStyle name="Note 7 2 3 2 2 3" xfId="9489" xr:uid="{00000000-0005-0000-0000-000089050000}"/>
    <cellStyle name="Note 7 2 3 2 3" xfId="3752" xr:uid="{00000000-0005-0000-0000-0000CA0A0000}"/>
    <cellStyle name="Note 7 2 3 2 3 2" xfId="10909" xr:uid="{00000000-0005-0000-0000-000089050000}"/>
    <cellStyle name="Note 7 2 3 2 4" xfId="6674" xr:uid="{00000000-0005-0000-0000-00009D050000}"/>
    <cellStyle name="Note 7 2 3 2 4 2" xfId="13803" xr:uid="{00000000-0005-0000-0000-00009D050000}"/>
    <cellStyle name="Note 7 2 3 2 5" xfId="8070" xr:uid="{00000000-0005-0000-0000-000089050000}"/>
    <cellStyle name="Note 7 2 3 3" xfId="1368" xr:uid="{00000000-0005-0000-0000-0000CD0A0000}"/>
    <cellStyle name="Note 7 2 3 3 2" xfId="2795" xr:uid="{00000000-0005-0000-0000-0000CE0A0000}"/>
    <cellStyle name="Note 7 2 3 3 2 2" xfId="5635" xr:uid="{00000000-0005-0000-0000-0000CD0A0000}"/>
    <cellStyle name="Note 7 2 3 3 2 2 2" xfId="12792" xr:uid="{00000000-0005-0000-0000-00008A050000}"/>
    <cellStyle name="Note 7 2 3 3 2 3" xfId="9953" xr:uid="{00000000-0005-0000-0000-00008A050000}"/>
    <cellStyle name="Note 7 2 3 3 3" xfId="4216" xr:uid="{00000000-0005-0000-0000-0000CC0A0000}"/>
    <cellStyle name="Note 7 2 3 3 3 2" xfId="11373" xr:uid="{00000000-0005-0000-0000-00008A050000}"/>
    <cellStyle name="Note 7 2 3 3 4" xfId="7137" xr:uid="{00000000-0005-0000-0000-00009E050000}"/>
    <cellStyle name="Note 7 2 3 3 4 2" xfId="14266" xr:uid="{00000000-0005-0000-0000-00009E050000}"/>
    <cellStyle name="Note 7 2 3 3 5" xfId="8534" xr:uid="{00000000-0005-0000-0000-00008A050000}"/>
    <cellStyle name="Note 7 2 3 4" xfId="1865" xr:uid="{00000000-0005-0000-0000-0000CF0A0000}"/>
    <cellStyle name="Note 7 2 3 4 2" xfId="4705" xr:uid="{00000000-0005-0000-0000-0000CE0A0000}"/>
    <cellStyle name="Note 7 2 3 4 2 2" xfId="11862" xr:uid="{00000000-0005-0000-0000-000088050000}"/>
    <cellStyle name="Note 7 2 3 4 3" xfId="9023" xr:uid="{00000000-0005-0000-0000-000088050000}"/>
    <cellStyle name="Note 7 2 3 5" xfId="3286" xr:uid="{00000000-0005-0000-0000-0000C90A0000}"/>
    <cellStyle name="Note 7 2 3 5 2" xfId="10443" xr:uid="{00000000-0005-0000-0000-000088050000}"/>
    <cellStyle name="Note 7 2 3 6" xfId="6158" xr:uid="{00000000-0005-0000-0000-00002E020000}"/>
    <cellStyle name="Note 7 2 3 6 2" xfId="13327" xr:uid="{00000000-0005-0000-0000-00002E020000}"/>
    <cellStyle name="Note 7 2 3 7" xfId="7604" xr:uid="{00000000-0005-0000-0000-000088050000}"/>
    <cellStyle name="Note 7 2 4" xfId="671" xr:uid="{00000000-0005-0000-0000-0000D00A0000}"/>
    <cellStyle name="Note 7 2 4 2" xfId="2098" xr:uid="{00000000-0005-0000-0000-0000D10A0000}"/>
    <cellStyle name="Note 7 2 4 2 2" xfId="4938" xr:uid="{00000000-0005-0000-0000-0000D00A0000}"/>
    <cellStyle name="Note 7 2 4 2 2 2" xfId="12095" xr:uid="{00000000-0005-0000-0000-00008B050000}"/>
    <cellStyle name="Note 7 2 4 2 3" xfId="9256" xr:uid="{00000000-0005-0000-0000-00008B050000}"/>
    <cellStyle name="Note 7 2 4 3" xfId="3519" xr:uid="{00000000-0005-0000-0000-0000CF0A0000}"/>
    <cellStyle name="Note 7 2 4 3 2" xfId="10676" xr:uid="{00000000-0005-0000-0000-00008B050000}"/>
    <cellStyle name="Note 7 2 4 4" xfId="6441" xr:uid="{00000000-0005-0000-0000-00009F050000}"/>
    <cellStyle name="Note 7 2 4 4 2" xfId="13570" xr:uid="{00000000-0005-0000-0000-00009F050000}"/>
    <cellStyle name="Note 7 2 4 5" xfId="7837" xr:uid="{00000000-0005-0000-0000-00008B050000}"/>
    <cellStyle name="Note 7 2 5" xfId="1135" xr:uid="{00000000-0005-0000-0000-0000D20A0000}"/>
    <cellStyle name="Note 7 2 5 2" xfId="2562" xr:uid="{00000000-0005-0000-0000-0000D30A0000}"/>
    <cellStyle name="Note 7 2 5 2 2" xfId="5402" xr:uid="{00000000-0005-0000-0000-0000D20A0000}"/>
    <cellStyle name="Note 7 2 5 2 2 2" xfId="12559" xr:uid="{00000000-0005-0000-0000-00008C050000}"/>
    <cellStyle name="Note 7 2 5 2 3" xfId="9720" xr:uid="{00000000-0005-0000-0000-00008C050000}"/>
    <cellStyle name="Note 7 2 5 3" xfId="3983" xr:uid="{00000000-0005-0000-0000-0000D10A0000}"/>
    <cellStyle name="Note 7 2 5 3 2" xfId="11140" xr:uid="{00000000-0005-0000-0000-00008C050000}"/>
    <cellStyle name="Note 7 2 5 4" xfId="6904" xr:uid="{00000000-0005-0000-0000-0000A0050000}"/>
    <cellStyle name="Note 7 2 5 4 2" xfId="14033" xr:uid="{00000000-0005-0000-0000-0000A0050000}"/>
    <cellStyle name="Note 7 2 5 5" xfId="8301" xr:uid="{00000000-0005-0000-0000-00008C050000}"/>
    <cellStyle name="Note 7 2 6" xfId="1631" xr:uid="{00000000-0005-0000-0000-0000D40A0000}"/>
    <cellStyle name="Note 7 2 6 2" xfId="4471" xr:uid="{00000000-0005-0000-0000-0000D30A0000}"/>
    <cellStyle name="Note 7 2 6 2 2" xfId="11628" xr:uid="{00000000-0005-0000-0000-000081050000}"/>
    <cellStyle name="Note 7 2 6 3" xfId="8789" xr:uid="{00000000-0005-0000-0000-000081050000}"/>
    <cellStyle name="Note 7 2 7" xfId="3053" xr:uid="{00000000-0005-0000-0000-0000BC0A0000}"/>
    <cellStyle name="Note 7 2 7 2" xfId="10210" xr:uid="{00000000-0005-0000-0000-000081050000}"/>
    <cellStyle name="Note 7 2 8" xfId="5925" xr:uid="{00000000-0005-0000-0000-00002B020000}"/>
    <cellStyle name="Note 7 2 8 2" xfId="13094" xr:uid="{00000000-0005-0000-0000-00002B020000}"/>
    <cellStyle name="Note 7 2 9" xfId="7370" xr:uid="{00000000-0005-0000-0000-000081050000}"/>
    <cellStyle name="Note 7 3" xfId="139" xr:uid="{00000000-0005-0000-0000-0000D50A0000}"/>
    <cellStyle name="Note 7 3 2" xfId="332" xr:uid="{00000000-0005-0000-0000-0000D60A0000}"/>
    <cellStyle name="Note 7 3 2 2" xfId="600" xr:uid="{00000000-0005-0000-0000-0000D70A0000}"/>
    <cellStyle name="Note 7 3 2 2 2" xfId="1066" xr:uid="{00000000-0005-0000-0000-0000D80A0000}"/>
    <cellStyle name="Note 7 3 2 2 2 2" xfId="2493" xr:uid="{00000000-0005-0000-0000-0000D90A0000}"/>
    <cellStyle name="Note 7 3 2 2 2 2 2" xfId="5333" xr:uid="{00000000-0005-0000-0000-0000D80A0000}"/>
    <cellStyle name="Note 7 3 2 2 2 2 2 2" xfId="12490" xr:uid="{00000000-0005-0000-0000-000090050000}"/>
    <cellStyle name="Note 7 3 2 2 2 2 3" xfId="9651" xr:uid="{00000000-0005-0000-0000-000090050000}"/>
    <cellStyle name="Note 7 3 2 2 2 3" xfId="3914" xr:uid="{00000000-0005-0000-0000-0000D70A0000}"/>
    <cellStyle name="Note 7 3 2 2 2 3 2" xfId="11071" xr:uid="{00000000-0005-0000-0000-000090050000}"/>
    <cellStyle name="Note 7 3 2 2 2 4" xfId="6835" xr:uid="{00000000-0005-0000-0000-0000A4050000}"/>
    <cellStyle name="Note 7 3 2 2 2 4 2" xfId="13964" xr:uid="{00000000-0005-0000-0000-0000A4050000}"/>
    <cellStyle name="Note 7 3 2 2 2 5" xfId="8232" xr:uid="{00000000-0005-0000-0000-000090050000}"/>
    <cellStyle name="Note 7 3 2 2 3" xfId="1530" xr:uid="{00000000-0005-0000-0000-0000DA0A0000}"/>
    <cellStyle name="Note 7 3 2 2 3 2" xfId="2957" xr:uid="{00000000-0005-0000-0000-0000DB0A0000}"/>
    <cellStyle name="Note 7 3 2 2 3 2 2" xfId="5797" xr:uid="{00000000-0005-0000-0000-0000DA0A0000}"/>
    <cellStyle name="Note 7 3 2 2 3 2 2 2" xfId="12954" xr:uid="{00000000-0005-0000-0000-000091050000}"/>
    <cellStyle name="Note 7 3 2 2 3 2 3" xfId="10115" xr:uid="{00000000-0005-0000-0000-000091050000}"/>
    <cellStyle name="Note 7 3 2 2 3 3" xfId="4378" xr:uid="{00000000-0005-0000-0000-0000D90A0000}"/>
    <cellStyle name="Note 7 3 2 2 3 3 2" xfId="11535" xr:uid="{00000000-0005-0000-0000-000091050000}"/>
    <cellStyle name="Note 7 3 2 2 3 4" xfId="7299" xr:uid="{00000000-0005-0000-0000-0000A5050000}"/>
    <cellStyle name="Note 7 3 2 2 3 4 2" xfId="14428" xr:uid="{00000000-0005-0000-0000-0000A5050000}"/>
    <cellStyle name="Note 7 3 2 2 3 5" xfId="8696" xr:uid="{00000000-0005-0000-0000-000091050000}"/>
    <cellStyle name="Note 7 3 2 2 4" xfId="2027" xr:uid="{00000000-0005-0000-0000-0000DC0A0000}"/>
    <cellStyle name="Note 7 3 2 2 4 2" xfId="4867" xr:uid="{00000000-0005-0000-0000-0000DB0A0000}"/>
    <cellStyle name="Note 7 3 2 2 4 2 2" xfId="12024" xr:uid="{00000000-0005-0000-0000-00008F050000}"/>
    <cellStyle name="Note 7 3 2 2 4 3" xfId="9185" xr:uid="{00000000-0005-0000-0000-00008F050000}"/>
    <cellStyle name="Note 7 3 2 2 5" xfId="3448" xr:uid="{00000000-0005-0000-0000-0000D60A0000}"/>
    <cellStyle name="Note 7 3 2 2 5 2" xfId="10605" xr:uid="{00000000-0005-0000-0000-00008F050000}"/>
    <cellStyle name="Note 7 3 2 2 6" xfId="6320" xr:uid="{00000000-0005-0000-0000-000031020000}"/>
    <cellStyle name="Note 7 3 2 2 6 2" xfId="13489" xr:uid="{00000000-0005-0000-0000-000031020000}"/>
    <cellStyle name="Note 7 3 2 2 7" xfId="7766" xr:uid="{00000000-0005-0000-0000-00008F050000}"/>
    <cellStyle name="Note 7 3 2 3" xfId="833" xr:uid="{00000000-0005-0000-0000-0000DD0A0000}"/>
    <cellStyle name="Note 7 3 2 3 2" xfId="2260" xr:uid="{00000000-0005-0000-0000-0000DE0A0000}"/>
    <cellStyle name="Note 7 3 2 3 2 2" xfId="5100" xr:uid="{00000000-0005-0000-0000-0000DD0A0000}"/>
    <cellStyle name="Note 7 3 2 3 2 2 2" xfId="12257" xr:uid="{00000000-0005-0000-0000-000092050000}"/>
    <cellStyle name="Note 7 3 2 3 2 3" xfId="9418" xr:uid="{00000000-0005-0000-0000-000092050000}"/>
    <cellStyle name="Note 7 3 2 3 3" xfId="3681" xr:uid="{00000000-0005-0000-0000-0000DC0A0000}"/>
    <cellStyle name="Note 7 3 2 3 3 2" xfId="10838" xr:uid="{00000000-0005-0000-0000-000092050000}"/>
    <cellStyle name="Note 7 3 2 3 4" xfId="6603" xr:uid="{00000000-0005-0000-0000-0000A6050000}"/>
    <cellStyle name="Note 7 3 2 3 4 2" xfId="13732" xr:uid="{00000000-0005-0000-0000-0000A6050000}"/>
    <cellStyle name="Note 7 3 2 3 5" xfId="7999" xr:uid="{00000000-0005-0000-0000-000092050000}"/>
    <cellStyle name="Note 7 3 2 4" xfId="1297" xr:uid="{00000000-0005-0000-0000-0000DF0A0000}"/>
    <cellStyle name="Note 7 3 2 4 2" xfId="2724" xr:uid="{00000000-0005-0000-0000-0000E00A0000}"/>
    <cellStyle name="Note 7 3 2 4 2 2" xfId="5564" xr:uid="{00000000-0005-0000-0000-0000DF0A0000}"/>
    <cellStyle name="Note 7 3 2 4 2 2 2" xfId="12721" xr:uid="{00000000-0005-0000-0000-000093050000}"/>
    <cellStyle name="Note 7 3 2 4 2 3" xfId="9882" xr:uid="{00000000-0005-0000-0000-000093050000}"/>
    <cellStyle name="Note 7 3 2 4 3" xfId="4145" xr:uid="{00000000-0005-0000-0000-0000DE0A0000}"/>
    <cellStyle name="Note 7 3 2 4 3 2" xfId="11302" xr:uid="{00000000-0005-0000-0000-000093050000}"/>
    <cellStyle name="Note 7 3 2 4 4" xfId="7066" xr:uid="{00000000-0005-0000-0000-0000A7050000}"/>
    <cellStyle name="Note 7 3 2 4 4 2" xfId="14195" xr:uid="{00000000-0005-0000-0000-0000A7050000}"/>
    <cellStyle name="Note 7 3 2 4 5" xfId="8463" xr:uid="{00000000-0005-0000-0000-000093050000}"/>
    <cellStyle name="Note 7 3 2 5" xfId="1794" xr:uid="{00000000-0005-0000-0000-0000E10A0000}"/>
    <cellStyle name="Note 7 3 2 5 2" xfId="4634" xr:uid="{00000000-0005-0000-0000-0000E00A0000}"/>
    <cellStyle name="Note 7 3 2 5 2 2" xfId="11791" xr:uid="{00000000-0005-0000-0000-00008E050000}"/>
    <cellStyle name="Note 7 3 2 5 3" xfId="8952" xr:uid="{00000000-0005-0000-0000-00008E050000}"/>
    <cellStyle name="Note 7 3 2 6" xfId="3215" xr:uid="{00000000-0005-0000-0000-0000D50A0000}"/>
    <cellStyle name="Note 7 3 2 6 2" xfId="10372" xr:uid="{00000000-0005-0000-0000-00008E050000}"/>
    <cellStyle name="Note 7 3 2 7" xfId="6087" xr:uid="{00000000-0005-0000-0000-000030020000}"/>
    <cellStyle name="Note 7 3 2 7 2" xfId="13256" xr:uid="{00000000-0005-0000-0000-000030020000}"/>
    <cellStyle name="Note 7 3 2 8" xfId="7533" xr:uid="{00000000-0005-0000-0000-00008E050000}"/>
    <cellStyle name="Note 7 3 3" xfId="475" xr:uid="{00000000-0005-0000-0000-0000E20A0000}"/>
    <cellStyle name="Note 7 3 3 2" xfId="941" xr:uid="{00000000-0005-0000-0000-0000E30A0000}"/>
    <cellStyle name="Note 7 3 3 2 2" xfId="2368" xr:uid="{00000000-0005-0000-0000-0000E40A0000}"/>
    <cellStyle name="Note 7 3 3 2 2 2" xfId="5208" xr:uid="{00000000-0005-0000-0000-0000E30A0000}"/>
    <cellStyle name="Note 7 3 3 2 2 2 2" xfId="12365" xr:uid="{00000000-0005-0000-0000-000095050000}"/>
    <cellStyle name="Note 7 3 3 2 2 3" xfId="9526" xr:uid="{00000000-0005-0000-0000-000095050000}"/>
    <cellStyle name="Note 7 3 3 2 3" xfId="3789" xr:uid="{00000000-0005-0000-0000-0000E20A0000}"/>
    <cellStyle name="Note 7 3 3 2 3 2" xfId="10946" xr:uid="{00000000-0005-0000-0000-000095050000}"/>
    <cellStyle name="Note 7 3 3 2 4" xfId="6711" xr:uid="{00000000-0005-0000-0000-0000A9050000}"/>
    <cellStyle name="Note 7 3 3 2 4 2" xfId="13840" xr:uid="{00000000-0005-0000-0000-0000A9050000}"/>
    <cellStyle name="Note 7 3 3 2 5" xfId="8107" xr:uid="{00000000-0005-0000-0000-000095050000}"/>
    <cellStyle name="Note 7 3 3 3" xfId="1405" xr:uid="{00000000-0005-0000-0000-0000E50A0000}"/>
    <cellStyle name="Note 7 3 3 3 2" xfId="2832" xr:uid="{00000000-0005-0000-0000-0000E60A0000}"/>
    <cellStyle name="Note 7 3 3 3 2 2" xfId="5672" xr:uid="{00000000-0005-0000-0000-0000E50A0000}"/>
    <cellStyle name="Note 7 3 3 3 2 2 2" xfId="12829" xr:uid="{00000000-0005-0000-0000-000096050000}"/>
    <cellStyle name="Note 7 3 3 3 2 3" xfId="9990" xr:uid="{00000000-0005-0000-0000-000096050000}"/>
    <cellStyle name="Note 7 3 3 3 3" xfId="4253" xr:uid="{00000000-0005-0000-0000-0000E40A0000}"/>
    <cellStyle name="Note 7 3 3 3 3 2" xfId="11410" xr:uid="{00000000-0005-0000-0000-000096050000}"/>
    <cellStyle name="Note 7 3 3 3 4" xfId="7174" xr:uid="{00000000-0005-0000-0000-0000AA050000}"/>
    <cellStyle name="Note 7 3 3 3 4 2" xfId="14303" xr:uid="{00000000-0005-0000-0000-0000AA050000}"/>
    <cellStyle name="Note 7 3 3 3 5" xfId="8571" xr:uid="{00000000-0005-0000-0000-000096050000}"/>
    <cellStyle name="Note 7 3 3 4" xfId="1902" xr:uid="{00000000-0005-0000-0000-0000E70A0000}"/>
    <cellStyle name="Note 7 3 3 4 2" xfId="4742" xr:uid="{00000000-0005-0000-0000-0000E60A0000}"/>
    <cellStyle name="Note 7 3 3 4 2 2" xfId="11899" xr:uid="{00000000-0005-0000-0000-000094050000}"/>
    <cellStyle name="Note 7 3 3 4 3" xfId="9060" xr:uid="{00000000-0005-0000-0000-000094050000}"/>
    <cellStyle name="Note 7 3 3 5" xfId="3323" xr:uid="{00000000-0005-0000-0000-0000E10A0000}"/>
    <cellStyle name="Note 7 3 3 5 2" xfId="10480" xr:uid="{00000000-0005-0000-0000-000094050000}"/>
    <cellStyle name="Note 7 3 3 6" xfId="6195" xr:uid="{00000000-0005-0000-0000-000032020000}"/>
    <cellStyle name="Note 7 3 3 6 2" xfId="13364" xr:uid="{00000000-0005-0000-0000-000032020000}"/>
    <cellStyle name="Note 7 3 3 7" xfId="7641" xr:uid="{00000000-0005-0000-0000-000094050000}"/>
    <cellStyle name="Note 7 3 4" xfId="708" xr:uid="{00000000-0005-0000-0000-0000E80A0000}"/>
    <cellStyle name="Note 7 3 4 2" xfId="2135" xr:uid="{00000000-0005-0000-0000-0000E90A0000}"/>
    <cellStyle name="Note 7 3 4 2 2" xfId="4975" xr:uid="{00000000-0005-0000-0000-0000E80A0000}"/>
    <cellStyle name="Note 7 3 4 2 2 2" xfId="12132" xr:uid="{00000000-0005-0000-0000-000097050000}"/>
    <cellStyle name="Note 7 3 4 2 3" xfId="9293" xr:uid="{00000000-0005-0000-0000-000097050000}"/>
    <cellStyle name="Note 7 3 4 3" xfId="3556" xr:uid="{00000000-0005-0000-0000-0000E70A0000}"/>
    <cellStyle name="Note 7 3 4 3 2" xfId="10713" xr:uid="{00000000-0005-0000-0000-000097050000}"/>
    <cellStyle name="Note 7 3 4 4" xfId="6478" xr:uid="{00000000-0005-0000-0000-0000AB050000}"/>
    <cellStyle name="Note 7 3 4 4 2" xfId="13607" xr:uid="{00000000-0005-0000-0000-0000AB050000}"/>
    <cellStyle name="Note 7 3 4 5" xfId="7874" xr:uid="{00000000-0005-0000-0000-000097050000}"/>
    <cellStyle name="Note 7 3 5" xfId="1172" xr:uid="{00000000-0005-0000-0000-0000EA0A0000}"/>
    <cellStyle name="Note 7 3 5 2" xfId="2599" xr:uid="{00000000-0005-0000-0000-0000EB0A0000}"/>
    <cellStyle name="Note 7 3 5 2 2" xfId="5439" xr:uid="{00000000-0005-0000-0000-0000EA0A0000}"/>
    <cellStyle name="Note 7 3 5 2 2 2" xfId="12596" xr:uid="{00000000-0005-0000-0000-000098050000}"/>
    <cellStyle name="Note 7 3 5 2 3" xfId="9757" xr:uid="{00000000-0005-0000-0000-000098050000}"/>
    <cellStyle name="Note 7 3 5 3" xfId="4020" xr:uid="{00000000-0005-0000-0000-0000E90A0000}"/>
    <cellStyle name="Note 7 3 5 3 2" xfId="11177" xr:uid="{00000000-0005-0000-0000-000098050000}"/>
    <cellStyle name="Note 7 3 5 4" xfId="6941" xr:uid="{00000000-0005-0000-0000-0000AC050000}"/>
    <cellStyle name="Note 7 3 5 4 2" xfId="14070" xr:uid="{00000000-0005-0000-0000-0000AC050000}"/>
    <cellStyle name="Note 7 3 5 5" xfId="8338" xr:uid="{00000000-0005-0000-0000-000098050000}"/>
    <cellStyle name="Note 7 3 6" xfId="1669" xr:uid="{00000000-0005-0000-0000-0000EC0A0000}"/>
    <cellStyle name="Note 7 3 6 2" xfId="4509" xr:uid="{00000000-0005-0000-0000-0000EB0A0000}"/>
    <cellStyle name="Note 7 3 6 2 2" xfId="11666" xr:uid="{00000000-0005-0000-0000-00008D050000}"/>
    <cellStyle name="Note 7 3 6 3" xfId="8827" xr:uid="{00000000-0005-0000-0000-00008D050000}"/>
    <cellStyle name="Note 7 3 7" xfId="3090" xr:uid="{00000000-0005-0000-0000-0000D40A0000}"/>
    <cellStyle name="Note 7 3 7 2" xfId="10247" xr:uid="{00000000-0005-0000-0000-00008D050000}"/>
    <cellStyle name="Note 7 3 8" xfId="5962" xr:uid="{00000000-0005-0000-0000-00002F020000}"/>
    <cellStyle name="Note 7 3 8 2" xfId="13131" xr:uid="{00000000-0005-0000-0000-00002F020000}"/>
    <cellStyle name="Note 7 3 9" xfId="7407" xr:uid="{00000000-0005-0000-0000-00008D050000}"/>
    <cellStyle name="Note 7 4" xfId="330" xr:uid="{00000000-0005-0000-0000-0000ED0A0000}"/>
    <cellStyle name="Note 7 4 2" xfId="598" xr:uid="{00000000-0005-0000-0000-0000EE0A0000}"/>
    <cellStyle name="Note 7 4 2 2" xfId="1064" xr:uid="{00000000-0005-0000-0000-0000EF0A0000}"/>
    <cellStyle name="Note 7 4 2 2 2" xfId="2491" xr:uid="{00000000-0005-0000-0000-0000F00A0000}"/>
    <cellStyle name="Note 7 4 2 2 2 2" xfId="5331" xr:uid="{00000000-0005-0000-0000-0000EF0A0000}"/>
    <cellStyle name="Note 7 4 2 2 2 2 2" xfId="12488" xr:uid="{00000000-0005-0000-0000-00009B050000}"/>
    <cellStyle name="Note 7 4 2 2 2 3" xfId="9649" xr:uid="{00000000-0005-0000-0000-00009B050000}"/>
    <cellStyle name="Note 7 4 2 2 3" xfId="3912" xr:uid="{00000000-0005-0000-0000-0000EE0A0000}"/>
    <cellStyle name="Note 7 4 2 2 3 2" xfId="11069" xr:uid="{00000000-0005-0000-0000-00009B050000}"/>
    <cellStyle name="Note 7 4 2 2 4" xfId="6833" xr:uid="{00000000-0005-0000-0000-0000AF050000}"/>
    <cellStyle name="Note 7 4 2 2 4 2" xfId="13962" xr:uid="{00000000-0005-0000-0000-0000AF050000}"/>
    <cellStyle name="Note 7 4 2 2 5" xfId="8230" xr:uid="{00000000-0005-0000-0000-00009B050000}"/>
    <cellStyle name="Note 7 4 2 3" xfId="1528" xr:uid="{00000000-0005-0000-0000-0000F10A0000}"/>
    <cellStyle name="Note 7 4 2 3 2" xfId="2955" xr:uid="{00000000-0005-0000-0000-0000F20A0000}"/>
    <cellStyle name="Note 7 4 2 3 2 2" xfId="5795" xr:uid="{00000000-0005-0000-0000-0000F10A0000}"/>
    <cellStyle name="Note 7 4 2 3 2 2 2" xfId="12952" xr:uid="{00000000-0005-0000-0000-00009C050000}"/>
    <cellStyle name="Note 7 4 2 3 2 3" xfId="10113" xr:uid="{00000000-0005-0000-0000-00009C050000}"/>
    <cellStyle name="Note 7 4 2 3 3" xfId="4376" xr:uid="{00000000-0005-0000-0000-0000F00A0000}"/>
    <cellStyle name="Note 7 4 2 3 3 2" xfId="11533" xr:uid="{00000000-0005-0000-0000-00009C050000}"/>
    <cellStyle name="Note 7 4 2 3 4" xfId="7297" xr:uid="{00000000-0005-0000-0000-0000B0050000}"/>
    <cellStyle name="Note 7 4 2 3 4 2" xfId="14426" xr:uid="{00000000-0005-0000-0000-0000B0050000}"/>
    <cellStyle name="Note 7 4 2 3 5" xfId="8694" xr:uid="{00000000-0005-0000-0000-00009C050000}"/>
    <cellStyle name="Note 7 4 2 4" xfId="2025" xr:uid="{00000000-0005-0000-0000-0000F30A0000}"/>
    <cellStyle name="Note 7 4 2 4 2" xfId="4865" xr:uid="{00000000-0005-0000-0000-0000F20A0000}"/>
    <cellStyle name="Note 7 4 2 4 2 2" xfId="12022" xr:uid="{00000000-0005-0000-0000-00009A050000}"/>
    <cellStyle name="Note 7 4 2 4 3" xfId="9183" xr:uid="{00000000-0005-0000-0000-00009A050000}"/>
    <cellStyle name="Note 7 4 2 5" xfId="3446" xr:uid="{00000000-0005-0000-0000-0000ED0A0000}"/>
    <cellStyle name="Note 7 4 2 5 2" xfId="10603" xr:uid="{00000000-0005-0000-0000-00009A050000}"/>
    <cellStyle name="Note 7 4 2 6" xfId="6318" xr:uid="{00000000-0005-0000-0000-000034020000}"/>
    <cellStyle name="Note 7 4 2 6 2" xfId="13487" xr:uid="{00000000-0005-0000-0000-000034020000}"/>
    <cellStyle name="Note 7 4 2 7" xfId="7764" xr:uid="{00000000-0005-0000-0000-00009A050000}"/>
    <cellStyle name="Note 7 4 3" xfId="831" xr:uid="{00000000-0005-0000-0000-0000F40A0000}"/>
    <cellStyle name="Note 7 4 3 2" xfId="2258" xr:uid="{00000000-0005-0000-0000-0000F50A0000}"/>
    <cellStyle name="Note 7 4 3 2 2" xfId="5098" xr:uid="{00000000-0005-0000-0000-0000F40A0000}"/>
    <cellStyle name="Note 7 4 3 2 2 2" xfId="12255" xr:uid="{00000000-0005-0000-0000-00009D050000}"/>
    <cellStyle name="Note 7 4 3 2 3" xfId="9416" xr:uid="{00000000-0005-0000-0000-00009D050000}"/>
    <cellStyle name="Note 7 4 3 3" xfId="3679" xr:uid="{00000000-0005-0000-0000-0000F30A0000}"/>
    <cellStyle name="Note 7 4 3 3 2" xfId="10836" xr:uid="{00000000-0005-0000-0000-00009D050000}"/>
    <cellStyle name="Note 7 4 3 4" xfId="6601" xr:uid="{00000000-0005-0000-0000-0000B1050000}"/>
    <cellStyle name="Note 7 4 3 4 2" xfId="13730" xr:uid="{00000000-0005-0000-0000-0000B1050000}"/>
    <cellStyle name="Note 7 4 3 5" xfId="7997" xr:uid="{00000000-0005-0000-0000-00009D050000}"/>
    <cellStyle name="Note 7 4 4" xfId="1295" xr:uid="{00000000-0005-0000-0000-0000F60A0000}"/>
    <cellStyle name="Note 7 4 4 2" xfId="2722" xr:uid="{00000000-0005-0000-0000-0000F70A0000}"/>
    <cellStyle name="Note 7 4 4 2 2" xfId="5562" xr:uid="{00000000-0005-0000-0000-0000F60A0000}"/>
    <cellStyle name="Note 7 4 4 2 2 2" xfId="12719" xr:uid="{00000000-0005-0000-0000-00009E050000}"/>
    <cellStyle name="Note 7 4 4 2 3" xfId="9880" xr:uid="{00000000-0005-0000-0000-00009E050000}"/>
    <cellStyle name="Note 7 4 4 3" xfId="4143" xr:uid="{00000000-0005-0000-0000-0000F50A0000}"/>
    <cellStyle name="Note 7 4 4 3 2" xfId="11300" xr:uid="{00000000-0005-0000-0000-00009E050000}"/>
    <cellStyle name="Note 7 4 4 4" xfId="7064" xr:uid="{00000000-0005-0000-0000-0000B2050000}"/>
    <cellStyle name="Note 7 4 4 4 2" xfId="14193" xr:uid="{00000000-0005-0000-0000-0000B2050000}"/>
    <cellStyle name="Note 7 4 4 5" xfId="8461" xr:uid="{00000000-0005-0000-0000-00009E050000}"/>
    <cellStyle name="Note 7 4 5" xfId="1792" xr:uid="{00000000-0005-0000-0000-0000F80A0000}"/>
    <cellStyle name="Note 7 4 5 2" xfId="4632" xr:uid="{00000000-0005-0000-0000-0000F70A0000}"/>
    <cellStyle name="Note 7 4 5 2 2" xfId="11789" xr:uid="{00000000-0005-0000-0000-000099050000}"/>
    <cellStyle name="Note 7 4 5 3" xfId="8950" xr:uid="{00000000-0005-0000-0000-000099050000}"/>
    <cellStyle name="Note 7 4 6" xfId="3213" xr:uid="{00000000-0005-0000-0000-0000EC0A0000}"/>
    <cellStyle name="Note 7 4 6 2" xfId="10370" xr:uid="{00000000-0005-0000-0000-000099050000}"/>
    <cellStyle name="Note 7 4 7" xfId="6085" xr:uid="{00000000-0005-0000-0000-000033020000}"/>
    <cellStyle name="Note 7 4 7 2" xfId="13254" xr:uid="{00000000-0005-0000-0000-000033020000}"/>
    <cellStyle name="Note 7 4 8" xfId="7531" xr:uid="{00000000-0005-0000-0000-000099050000}"/>
    <cellStyle name="Note 7 5" xfId="397" xr:uid="{00000000-0005-0000-0000-0000F90A0000}"/>
    <cellStyle name="Note 7 5 2" xfId="868" xr:uid="{00000000-0005-0000-0000-0000FA0A0000}"/>
    <cellStyle name="Note 7 5 2 2" xfId="2295" xr:uid="{00000000-0005-0000-0000-0000FB0A0000}"/>
    <cellStyle name="Note 7 5 2 2 2" xfId="5135" xr:uid="{00000000-0005-0000-0000-0000FA0A0000}"/>
    <cellStyle name="Note 7 5 2 2 2 2" xfId="12292" xr:uid="{00000000-0005-0000-0000-0000A0050000}"/>
    <cellStyle name="Note 7 5 2 2 3" xfId="9453" xr:uid="{00000000-0005-0000-0000-0000A0050000}"/>
    <cellStyle name="Note 7 5 2 3" xfId="3716" xr:uid="{00000000-0005-0000-0000-0000F90A0000}"/>
    <cellStyle name="Note 7 5 2 3 2" xfId="10873" xr:uid="{00000000-0005-0000-0000-0000A0050000}"/>
    <cellStyle name="Note 7 5 2 4" xfId="6638" xr:uid="{00000000-0005-0000-0000-0000B4050000}"/>
    <cellStyle name="Note 7 5 2 4 2" xfId="13767" xr:uid="{00000000-0005-0000-0000-0000B4050000}"/>
    <cellStyle name="Note 7 5 2 5" xfId="8034" xr:uid="{00000000-0005-0000-0000-0000A0050000}"/>
    <cellStyle name="Note 7 5 3" xfId="1332" xr:uid="{00000000-0005-0000-0000-0000FC0A0000}"/>
    <cellStyle name="Note 7 5 3 2" xfId="2759" xr:uid="{00000000-0005-0000-0000-0000FD0A0000}"/>
    <cellStyle name="Note 7 5 3 2 2" xfId="5599" xr:uid="{00000000-0005-0000-0000-0000FC0A0000}"/>
    <cellStyle name="Note 7 5 3 2 2 2" xfId="12756" xr:uid="{00000000-0005-0000-0000-0000A1050000}"/>
    <cellStyle name="Note 7 5 3 2 3" xfId="9917" xr:uid="{00000000-0005-0000-0000-0000A1050000}"/>
    <cellStyle name="Note 7 5 3 3" xfId="4180" xr:uid="{00000000-0005-0000-0000-0000FB0A0000}"/>
    <cellStyle name="Note 7 5 3 3 2" xfId="11337" xr:uid="{00000000-0005-0000-0000-0000A1050000}"/>
    <cellStyle name="Note 7 5 3 4" xfId="7101" xr:uid="{00000000-0005-0000-0000-0000B5050000}"/>
    <cellStyle name="Note 7 5 3 4 2" xfId="14230" xr:uid="{00000000-0005-0000-0000-0000B5050000}"/>
    <cellStyle name="Note 7 5 3 5" xfId="8498" xr:uid="{00000000-0005-0000-0000-0000A1050000}"/>
    <cellStyle name="Note 7 5 4" xfId="1829" xr:uid="{00000000-0005-0000-0000-0000FE0A0000}"/>
    <cellStyle name="Note 7 5 4 2" xfId="4669" xr:uid="{00000000-0005-0000-0000-0000FD0A0000}"/>
    <cellStyle name="Note 7 5 4 2 2" xfId="11826" xr:uid="{00000000-0005-0000-0000-00009F050000}"/>
    <cellStyle name="Note 7 5 4 3" xfId="8987" xr:uid="{00000000-0005-0000-0000-00009F050000}"/>
    <cellStyle name="Note 7 5 5" xfId="3250" xr:uid="{00000000-0005-0000-0000-0000F80A0000}"/>
    <cellStyle name="Note 7 5 5 2" xfId="10407" xr:uid="{00000000-0005-0000-0000-00009F050000}"/>
    <cellStyle name="Note 7 5 6" xfId="6122" xr:uid="{00000000-0005-0000-0000-000035020000}"/>
    <cellStyle name="Note 7 5 6 2" xfId="13291" xr:uid="{00000000-0005-0000-0000-000035020000}"/>
    <cellStyle name="Note 7 5 7" xfId="7568" xr:uid="{00000000-0005-0000-0000-00009F050000}"/>
    <cellStyle name="Note 7 6" xfId="635" xr:uid="{00000000-0005-0000-0000-0000FF0A0000}"/>
    <cellStyle name="Note 7 6 2" xfId="2062" xr:uid="{00000000-0005-0000-0000-0000000B0000}"/>
    <cellStyle name="Note 7 6 2 2" xfId="4902" xr:uid="{00000000-0005-0000-0000-0000FF0A0000}"/>
    <cellStyle name="Note 7 6 2 2 2" xfId="12059" xr:uid="{00000000-0005-0000-0000-0000A2050000}"/>
    <cellStyle name="Note 7 6 2 3" xfId="9220" xr:uid="{00000000-0005-0000-0000-0000A2050000}"/>
    <cellStyle name="Note 7 6 3" xfId="3483" xr:uid="{00000000-0005-0000-0000-0000FE0A0000}"/>
    <cellStyle name="Note 7 6 3 2" xfId="10640" xr:uid="{00000000-0005-0000-0000-0000A2050000}"/>
    <cellStyle name="Note 7 6 4" xfId="6405" xr:uid="{00000000-0005-0000-0000-0000B6050000}"/>
    <cellStyle name="Note 7 6 4 2" xfId="13534" xr:uid="{00000000-0005-0000-0000-0000B6050000}"/>
    <cellStyle name="Note 7 6 5" xfId="7801" xr:uid="{00000000-0005-0000-0000-0000A2050000}"/>
    <cellStyle name="Note 7 7" xfId="1099" xr:uid="{00000000-0005-0000-0000-0000010B0000}"/>
    <cellStyle name="Note 7 7 2" xfId="2526" xr:uid="{00000000-0005-0000-0000-0000020B0000}"/>
    <cellStyle name="Note 7 7 2 2" xfId="5366" xr:uid="{00000000-0005-0000-0000-0000010B0000}"/>
    <cellStyle name="Note 7 7 2 2 2" xfId="12523" xr:uid="{00000000-0005-0000-0000-0000A3050000}"/>
    <cellStyle name="Note 7 7 2 3" xfId="9684" xr:uid="{00000000-0005-0000-0000-0000A3050000}"/>
    <cellStyle name="Note 7 7 3" xfId="3947" xr:uid="{00000000-0005-0000-0000-0000000B0000}"/>
    <cellStyle name="Note 7 7 3 2" xfId="11104" xr:uid="{00000000-0005-0000-0000-0000A3050000}"/>
    <cellStyle name="Note 7 7 4" xfId="6868" xr:uid="{00000000-0005-0000-0000-0000B7050000}"/>
    <cellStyle name="Note 7 7 4 2" xfId="13997" xr:uid="{00000000-0005-0000-0000-0000B7050000}"/>
    <cellStyle name="Note 7 7 5" xfId="8265" xr:uid="{00000000-0005-0000-0000-0000A3050000}"/>
    <cellStyle name="Note 7 8" xfId="1595" xr:uid="{00000000-0005-0000-0000-0000030B0000}"/>
    <cellStyle name="Note 7 8 2" xfId="4435" xr:uid="{00000000-0005-0000-0000-0000020B0000}"/>
    <cellStyle name="Note 7 8 2 2" xfId="11592" xr:uid="{00000000-0005-0000-0000-000080050000}"/>
    <cellStyle name="Note 7 8 3" xfId="8753" xr:uid="{00000000-0005-0000-0000-000080050000}"/>
    <cellStyle name="Note 7 9" xfId="3017" xr:uid="{00000000-0005-0000-0000-0000BB0A0000}"/>
    <cellStyle name="Note 7 9 2" xfId="10174" xr:uid="{00000000-0005-0000-0000-000080050000}"/>
    <cellStyle name="Note 8" xfId="52" xr:uid="{00000000-0005-0000-0000-0000040B0000}"/>
    <cellStyle name="Note 8 10" xfId="5885" xr:uid="{00000000-0005-0000-0000-000036020000}"/>
    <cellStyle name="Note 8 10 2" xfId="13059" xr:uid="{00000000-0005-0000-0000-000036020000}"/>
    <cellStyle name="Note 8 11" xfId="7335" xr:uid="{00000000-0005-0000-0000-0000A4050000}"/>
    <cellStyle name="Note 8 2" xfId="93" xr:uid="{00000000-0005-0000-0000-0000050B0000}"/>
    <cellStyle name="Note 8 2 2" xfId="334" xr:uid="{00000000-0005-0000-0000-0000060B0000}"/>
    <cellStyle name="Note 8 2 2 2" xfId="602" xr:uid="{00000000-0005-0000-0000-0000070B0000}"/>
    <cellStyle name="Note 8 2 2 2 2" xfId="1068" xr:uid="{00000000-0005-0000-0000-0000080B0000}"/>
    <cellStyle name="Note 8 2 2 2 2 2" xfId="2495" xr:uid="{00000000-0005-0000-0000-0000090B0000}"/>
    <cellStyle name="Note 8 2 2 2 2 2 2" xfId="5335" xr:uid="{00000000-0005-0000-0000-0000080B0000}"/>
    <cellStyle name="Note 8 2 2 2 2 2 2 2" xfId="12492" xr:uid="{00000000-0005-0000-0000-0000A8050000}"/>
    <cellStyle name="Note 8 2 2 2 2 2 3" xfId="9653" xr:uid="{00000000-0005-0000-0000-0000A8050000}"/>
    <cellStyle name="Note 8 2 2 2 2 3" xfId="3916" xr:uid="{00000000-0005-0000-0000-0000070B0000}"/>
    <cellStyle name="Note 8 2 2 2 2 3 2" xfId="11073" xr:uid="{00000000-0005-0000-0000-0000A8050000}"/>
    <cellStyle name="Note 8 2 2 2 2 4" xfId="6837" xr:uid="{00000000-0005-0000-0000-0000BC050000}"/>
    <cellStyle name="Note 8 2 2 2 2 4 2" xfId="13966" xr:uid="{00000000-0005-0000-0000-0000BC050000}"/>
    <cellStyle name="Note 8 2 2 2 2 5" xfId="8234" xr:uid="{00000000-0005-0000-0000-0000A8050000}"/>
    <cellStyle name="Note 8 2 2 2 3" xfId="1532" xr:uid="{00000000-0005-0000-0000-00000A0B0000}"/>
    <cellStyle name="Note 8 2 2 2 3 2" xfId="2959" xr:uid="{00000000-0005-0000-0000-00000B0B0000}"/>
    <cellStyle name="Note 8 2 2 2 3 2 2" xfId="5799" xr:uid="{00000000-0005-0000-0000-00000A0B0000}"/>
    <cellStyle name="Note 8 2 2 2 3 2 2 2" xfId="12956" xr:uid="{00000000-0005-0000-0000-0000A9050000}"/>
    <cellStyle name="Note 8 2 2 2 3 2 3" xfId="10117" xr:uid="{00000000-0005-0000-0000-0000A9050000}"/>
    <cellStyle name="Note 8 2 2 2 3 3" xfId="4380" xr:uid="{00000000-0005-0000-0000-0000090B0000}"/>
    <cellStyle name="Note 8 2 2 2 3 3 2" xfId="11537" xr:uid="{00000000-0005-0000-0000-0000A9050000}"/>
    <cellStyle name="Note 8 2 2 2 3 4" xfId="7301" xr:uid="{00000000-0005-0000-0000-0000BD050000}"/>
    <cellStyle name="Note 8 2 2 2 3 4 2" xfId="14430" xr:uid="{00000000-0005-0000-0000-0000BD050000}"/>
    <cellStyle name="Note 8 2 2 2 3 5" xfId="8698" xr:uid="{00000000-0005-0000-0000-0000A9050000}"/>
    <cellStyle name="Note 8 2 2 2 4" xfId="2029" xr:uid="{00000000-0005-0000-0000-00000C0B0000}"/>
    <cellStyle name="Note 8 2 2 2 4 2" xfId="4869" xr:uid="{00000000-0005-0000-0000-00000B0B0000}"/>
    <cellStyle name="Note 8 2 2 2 4 2 2" xfId="12026" xr:uid="{00000000-0005-0000-0000-0000A7050000}"/>
    <cellStyle name="Note 8 2 2 2 4 3" xfId="9187" xr:uid="{00000000-0005-0000-0000-0000A7050000}"/>
    <cellStyle name="Note 8 2 2 2 5" xfId="3450" xr:uid="{00000000-0005-0000-0000-0000060B0000}"/>
    <cellStyle name="Note 8 2 2 2 5 2" xfId="10607" xr:uid="{00000000-0005-0000-0000-0000A7050000}"/>
    <cellStyle name="Note 8 2 2 2 6" xfId="6322" xr:uid="{00000000-0005-0000-0000-000039020000}"/>
    <cellStyle name="Note 8 2 2 2 6 2" xfId="13491" xr:uid="{00000000-0005-0000-0000-000039020000}"/>
    <cellStyle name="Note 8 2 2 2 7" xfId="7768" xr:uid="{00000000-0005-0000-0000-0000A7050000}"/>
    <cellStyle name="Note 8 2 2 3" xfId="835" xr:uid="{00000000-0005-0000-0000-00000D0B0000}"/>
    <cellStyle name="Note 8 2 2 3 2" xfId="2262" xr:uid="{00000000-0005-0000-0000-00000E0B0000}"/>
    <cellStyle name="Note 8 2 2 3 2 2" xfId="5102" xr:uid="{00000000-0005-0000-0000-00000D0B0000}"/>
    <cellStyle name="Note 8 2 2 3 2 2 2" xfId="12259" xr:uid="{00000000-0005-0000-0000-0000AA050000}"/>
    <cellStyle name="Note 8 2 2 3 2 3" xfId="9420" xr:uid="{00000000-0005-0000-0000-0000AA050000}"/>
    <cellStyle name="Note 8 2 2 3 3" xfId="3683" xr:uid="{00000000-0005-0000-0000-00000C0B0000}"/>
    <cellStyle name="Note 8 2 2 3 3 2" xfId="10840" xr:uid="{00000000-0005-0000-0000-0000AA050000}"/>
    <cellStyle name="Note 8 2 2 3 4" xfId="6605" xr:uid="{00000000-0005-0000-0000-0000BE050000}"/>
    <cellStyle name="Note 8 2 2 3 4 2" xfId="13734" xr:uid="{00000000-0005-0000-0000-0000BE050000}"/>
    <cellStyle name="Note 8 2 2 3 5" xfId="8001" xr:uid="{00000000-0005-0000-0000-0000AA050000}"/>
    <cellStyle name="Note 8 2 2 4" xfId="1299" xr:uid="{00000000-0005-0000-0000-00000F0B0000}"/>
    <cellStyle name="Note 8 2 2 4 2" xfId="2726" xr:uid="{00000000-0005-0000-0000-0000100B0000}"/>
    <cellStyle name="Note 8 2 2 4 2 2" xfId="5566" xr:uid="{00000000-0005-0000-0000-00000F0B0000}"/>
    <cellStyle name="Note 8 2 2 4 2 2 2" xfId="12723" xr:uid="{00000000-0005-0000-0000-0000AB050000}"/>
    <cellStyle name="Note 8 2 2 4 2 3" xfId="9884" xr:uid="{00000000-0005-0000-0000-0000AB050000}"/>
    <cellStyle name="Note 8 2 2 4 3" xfId="4147" xr:uid="{00000000-0005-0000-0000-00000E0B0000}"/>
    <cellStyle name="Note 8 2 2 4 3 2" xfId="11304" xr:uid="{00000000-0005-0000-0000-0000AB050000}"/>
    <cellStyle name="Note 8 2 2 4 4" xfId="7068" xr:uid="{00000000-0005-0000-0000-0000BF050000}"/>
    <cellStyle name="Note 8 2 2 4 4 2" xfId="14197" xr:uid="{00000000-0005-0000-0000-0000BF050000}"/>
    <cellStyle name="Note 8 2 2 4 5" xfId="8465" xr:uid="{00000000-0005-0000-0000-0000AB050000}"/>
    <cellStyle name="Note 8 2 2 5" xfId="1796" xr:uid="{00000000-0005-0000-0000-0000110B0000}"/>
    <cellStyle name="Note 8 2 2 5 2" xfId="4636" xr:uid="{00000000-0005-0000-0000-0000100B0000}"/>
    <cellStyle name="Note 8 2 2 5 2 2" xfId="11793" xr:uid="{00000000-0005-0000-0000-0000A6050000}"/>
    <cellStyle name="Note 8 2 2 5 3" xfId="8954" xr:uid="{00000000-0005-0000-0000-0000A6050000}"/>
    <cellStyle name="Note 8 2 2 6" xfId="3217" xr:uid="{00000000-0005-0000-0000-0000050B0000}"/>
    <cellStyle name="Note 8 2 2 6 2" xfId="10374" xr:uid="{00000000-0005-0000-0000-0000A6050000}"/>
    <cellStyle name="Note 8 2 2 7" xfId="6089" xr:uid="{00000000-0005-0000-0000-000038020000}"/>
    <cellStyle name="Note 8 2 2 7 2" xfId="13258" xr:uid="{00000000-0005-0000-0000-000038020000}"/>
    <cellStyle name="Note 8 2 2 8" xfId="7535" xr:uid="{00000000-0005-0000-0000-0000A6050000}"/>
    <cellStyle name="Note 8 2 3" xfId="439" xr:uid="{00000000-0005-0000-0000-0000120B0000}"/>
    <cellStyle name="Note 8 2 3 2" xfId="905" xr:uid="{00000000-0005-0000-0000-0000130B0000}"/>
    <cellStyle name="Note 8 2 3 2 2" xfId="2332" xr:uid="{00000000-0005-0000-0000-0000140B0000}"/>
    <cellStyle name="Note 8 2 3 2 2 2" xfId="5172" xr:uid="{00000000-0005-0000-0000-0000130B0000}"/>
    <cellStyle name="Note 8 2 3 2 2 2 2" xfId="12329" xr:uid="{00000000-0005-0000-0000-0000AD050000}"/>
    <cellStyle name="Note 8 2 3 2 2 3" xfId="9490" xr:uid="{00000000-0005-0000-0000-0000AD050000}"/>
    <cellStyle name="Note 8 2 3 2 3" xfId="3753" xr:uid="{00000000-0005-0000-0000-0000120B0000}"/>
    <cellStyle name="Note 8 2 3 2 3 2" xfId="10910" xr:uid="{00000000-0005-0000-0000-0000AD050000}"/>
    <cellStyle name="Note 8 2 3 2 4" xfId="6675" xr:uid="{00000000-0005-0000-0000-0000C1050000}"/>
    <cellStyle name="Note 8 2 3 2 4 2" xfId="13804" xr:uid="{00000000-0005-0000-0000-0000C1050000}"/>
    <cellStyle name="Note 8 2 3 2 5" xfId="8071" xr:uid="{00000000-0005-0000-0000-0000AD050000}"/>
    <cellStyle name="Note 8 2 3 3" xfId="1369" xr:uid="{00000000-0005-0000-0000-0000150B0000}"/>
    <cellStyle name="Note 8 2 3 3 2" xfId="2796" xr:uid="{00000000-0005-0000-0000-0000160B0000}"/>
    <cellStyle name="Note 8 2 3 3 2 2" xfId="5636" xr:uid="{00000000-0005-0000-0000-0000150B0000}"/>
    <cellStyle name="Note 8 2 3 3 2 2 2" xfId="12793" xr:uid="{00000000-0005-0000-0000-0000AE050000}"/>
    <cellStyle name="Note 8 2 3 3 2 3" xfId="9954" xr:uid="{00000000-0005-0000-0000-0000AE050000}"/>
    <cellStyle name="Note 8 2 3 3 3" xfId="4217" xr:uid="{00000000-0005-0000-0000-0000140B0000}"/>
    <cellStyle name="Note 8 2 3 3 3 2" xfId="11374" xr:uid="{00000000-0005-0000-0000-0000AE050000}"/>
    <cellStyle name="Note 8 2 3 3 4" xfId="7138" xr:uid="{00000000-0005-0000-0000-0000C2050000}"/>
    <cellStyle name="Note 8 2 3 3 4 2" xfId="14267" xr:uid="{00000000-0005-0000-0000-0000C2050000}"/>
    <cellStyle name="Note 8 2 3 3 5" xfId="8535" xr:uid="{00000000-0005-0000-0000-0000AE050000}"/>
    <cellStyle name="Note 8 2 3 4" xfId="1866" xr:uid="{00000000-0005-0000-0000-0000170B0000}"/>
    <cellStyle name="Note 8 2 3 4 2" xfId="4706" xr:uid="{00000000-0005-0000-0000-0000160B0000}"/>
    <cellStyle name="Note 8 2 3 4 2 2" xfId="11863" xr:uid="{00000000-0005-0000-0000-0000AC050000}"/>
    <cellStyle name="Note 8 2 3 4 3" xfId="9024" xr:uid="{00000000-0005-0000-0000-0000AC050000}"/>
    <cellStyle name="Note 8 2 3 5" xfId="3287" xr:uid="{00000000-0005-0000-0000-0000110B0000}"/>
    <cellStyle name="Note 8 2 3 5 2" xfId="10444" xr:uid="{00000000-0005-0000-0000-0000AC050000}"/>
    <cellStyle name="Note 8 2 3 6" xfId="6159" xr:uid="{00000000-0005-0000-0000-00003A020000}"/>
    <cellStyle name="Note 8 2 3 6 2" xfId="13328" xr:uid="{00000000-0005-0000-0000-00003A020000}"/>
    <cellStyle name="Note 8 2 3 7" xfId="7605" xr:uid="{00000000-0005-0000-0000-0000AC050000}"/>
    <cellStyle name="Note 8 2 4" xfId="672" xr:uid="{00000000-0005-0000-0000-0000180B0000}"/>
    <cellStyle name="Note 8 2 4 2" xfId="2099" xr:uid="{00000000-0005-0000-0000-0000190B0000}"/>
    <cellStyle name="Note 8 2 4 2 2" xfId="4939" xr:uid="{00000000-0005-0000-0000-0000180B0000}"/>
    <cellStyle name="Note 8 2 4 2 2 2" xfId="12096" xr:uid="{00000000-0005-0000-0000-0000AF050000}"/>
    <cellStyle name="Note 8 2 4 2 3" xfId="9257" xr:uid="{00000000-0005-0000-0000-0000AF050000}"/>
    <cellStyle name="Note 8 2 4 3" xfId="3520" xr:uid="{00000000-0005-0000-0000-0000170B0000}"/>
    <cellStyle name="Note 8 2 4 3 2" xfId="10677" xr:uid="{00000000-0005-0000-0000-0000AF050000}"/>
    <cellStyle name="Note 8 2 4 4" xfId="6442" xr:uid="{00000000-0005-0000-0000-0000C3050000}"/>
    <cellStyle name="Note 8 2 4 4 2" xfId="13571" xr:uid="{00000000-0005-0000-0000-0000C3050000}"/>
    <cellStyle name="Note 8 2 4 5" xfId="7838" xr:uid="{00000000-0005-0000-0000-0000AF050000}"/>
    <cellStyle name="Note 8 2 5" xfId="1136" xr:uid="{00000000-0005-0000-0000-00001A0B0000}"/>
    <cellStyle name="Note 8 2 5 2" xfId="2563" xr:uid="{00000000-0005-0000-0000-00001B0B0000}"/>
    <cellStyle name="Note 8 2 5 2 2" xfId="5403" xr:uid="{00000000-0005-0000-0000-00001A0B0000}"/>
    <cellStyle name="Note 8 2 5 2 2 2" xfId="12560" xr:uid="{00000000-0005-0000-0000-0000B0050000}"/>
    <cellStyle name="Note 8 2 5 2 3" xfId="9721" xr:uid="{00000000-0005-0000-0000-0000B0050000}"/>
    <cellStyle name="Note 8 2 5 3" xfId="3984" xr:uid="{00000000-0005-0000-0000-0000190B0000}"/>
    <cellStyle name="Note 8 2 5 3 2" xfId="11141" xr:uid="{00000000-0005-0000-0000-0000B0050000}"/>
    <cellStyle name="Note 8 2 5 4" xfId="6905" xr:uid="{00000000-0005-0000-0000-0000C4050000}"/>
    <cellStyle name="Note 8 2 5 4 2" xfId="14034" xr:uid="{00000000-0005-0000-0000-0000C4050000}"/>
    <cellStyle name="Note 8 2 5 5" xfId="8302" xr:uid="{00000000-0005-0000-0000-0000B0050000}"/>
    <cellStyle name="Note 8 2 6" xfId="1632" xr:uid="{00000000-0005-0000-0000-00001C0B0000}"/>
    <cellStyle name="Note 8 2 6 2" xfId="4472" xr:uid="{00000000-0005-0000-0000-00001B0B0000}"/>
    <cellStyle name="Note 8 2 6 2 2" xfId="11629" xr:uid="{00000000-0005-0000-0000-0000A5050000}"/>
    <cellStyle name="Note 8 2 6 3" xfId="8790" xr:uid="{00000000-0005-0000-0000-0000A5050000}"/>
    <cellStyle name="Note 8 2 7" xfId="3054" xr:uid="{00000000-0005-0000-0000-0000040B0000}"/>
    <cellStyle name="Note 8 2 7 2" xfId="10211" xr:uid="{00000000-0005-0000-0000-0000A5050000}"/>
    <cellStyle name="Note 8 2 8" xfId="5926" xr:uid="{00000000-0005-0000-0000-000037020000}"/>
    <cellStyle name="Note 8 2 8 2" xfId="13095" xr:uid="{00000000-0005-0000-0000-000037020000}"/>
    <cellStyle name="Note 8 2 9" xfId="7371" xr:uid="{00000000-0005-0000-0000-0000A5050000}"/>
    <cellStyle name="Note 8 3" xfId="140" xr:uid="{00000000-0005-0000-0000-00001D0B0000}"/>
    <cellStyle name="Note 8 3 2" xfId="335" xr:uid="{00000000-0005-0000-0000-00001E0B0000}"/>
    <cellStyle name="Note 8 3 2 2" xfId="603" xr:uid="{00000000-0005-0000-0000-00001F0B0000}"/>
    <cellStyle name="Note 8 3 2 2 2" xfId="1069" xr:uid="{00000000-0005-0000-0000-0000200B0000}"/>
    <cellStyle name="Note 8 3 2 2 2 2" xfId="2496" xr:uid="{00000000-0005-0000-0000-0000210B0000}"/>
    <cellStyle name="Note 8 3 2 2 2 2 2" xfId="5336" xr:uid="{00000000-0005-0000-0000-0000200B0000}"/>
    <cellStyle name="Note 8 3 2 2 2 2 2 2" xfId="12493" xr:uid="{00000000-0005-0000-0000-0000B4050000}"/>
    <cellStyle name="Note 8 3 2 2 2 2 3" xfId="9654" xr:uid="{00000000-0005-0000-0000-0000B4050000}"/>
    <cellStyle name="Note 8 3 2 2 2 3" xfId="3917" xr:uid="{00000000-0005-0000-0000-00001F0B0000}"/>
    <cellStyle name="Note 8 3 2 2 2 3 2" xfId="11074" xr:uid="{00000000-0005-0000-0000-0000B4050000}"/>
    <cellStyle name="Note 8 3 2 2 2 4" xfId="6838" xr:uid="{00000000-0005-0000-0000-0000C8050000}"/>
    <cellStyle name="Note 8 3 2 2 2 4 2" xfId="13967" xr:uid="{00000000-0005-0000-0000-0000C8050000}"/>
    <cellStyle name="Note 8 3 2 2 2 5" xfId="8235" xr:uid="{00000000-0005-0000-0000-0000B4050000}"/>
    <cellStyle name="Note 8 3 2 2 3" xfId="1533" xr:uid="{00000000-0005-0000-0000-0000220B0000}"/>
    <cellStyle name="Note 8 3 2 2 3 2" xfId="2960" xr:uid="{00000000-0005-0000-0000-0000230B0000}"/>
    <cellStyle name="Note 8 3 2 2 3 2 2" xfId="5800" xr:uid="{00000000-0005-0000-0000-0000220B0000}"/>
    <cellStyle name="Note 8 3 2 2 3 2 2 2" xfId="12957" xr:uid="{00000000-0005-0000-0000-0000B5050000}"/>
    <cellStyle name="Note 8 3 2 2 3 2 3" xfId="10118" xr:uid="{00000000-0005-0000-0000-0000B5050000}"/>
    <cellStyle name="Note 8 3 2 2 3 3" xfId="4381" xr:uid="{00000000-0005-0000-0000-0000210B0000}"/>
    <cellStyle name="Note 8 3 2 2 3 3 2" xfId="11538" xr:uid="{00000000-0005-0000-0000-0000B5050000}"/>
    <cellStyle name="Note 8 3 2 2 3 4" xfId="7302" xr:uid="{00000000-0005-0000-0000-0000C9050000}"/>
    <cellStyle name="Note 8 3 2 2 3 4 2" xfId="14431" xr:uid="{00000000-0005-0000-0000-0000C9050000}"/>
    <cellStyle name="Note 8 3 2 2 3 5" xfId="8699" xr:uid="{00000000-0005-0000-0000-0000B5050000}"/>
    <cellStyle name="Note 8 3 2 2 4" xfId="2030" xr:uid="{00000000-0005-0000-0000-0000240B0000}"/>
    <cellStyle name="Note 8 3 2 2 4 2" xfId="4870" xr:uid="{00000000-0005-0000-0000-0000230B0000}"/>
    <cellStyle name="Note 8 3 2 2 4 2 2" xfId="12027" xr:uid="{00000000-0005-0000-0000-0000B3050000}"/>
    <cellStyle name="Note 8 3 2 2 4 3" xfId="9188" xr:uid="{00000000-0005-0000-0000-0000B3050000}"/>
    <cellStyle name="Note 8 3 2 2 5" xfId="3451" xr:uid="{00000000-0005-0000-0000-00001E0B0000}"/>
    <cellStyle name="Note 8 3 2 2 5 2" xfId="10608" xr:uid="{00000000-0005-0000-0000-0000B3050000}"/>
    <cellStyle name="Note 8 3 2 2 6" xfId="6323" xr:uid="{00000000-0005-0000-0000-00003D020000}"/>
    <cellStyle name="Note 8 3 2 2 6 2" xfId="13492" xr:uid="{00000000-0005-0000-0000-00003D020000}"/>
    <cellStyle name="Note 8 3 2 2 7" xfId="7769" xr:uid="{00000000-0005-0000-0000-0000B3050000}"/>
    <cellStyle name="Note 8 3 2 3" xfId="836" xr:uid="{00000000-0005-0000-0000-0000250B0000}"/>
    <cellStyle name="Note 8 3 2 3 2" xfId="2263" xr:uid="{00000000-0005-0000-0000-0000260B0000}"/>
    <cellStyle name="Note 8 3 2 3 2 2" xfId="5103" xr:uid="{00000000-0005-0000-0000-0000250B0000}"/>
    <cellStyle name="Note 8 3 2 3 2 2 2" xfId="12260" xr:uid="{00000000-0005-0000-0000-0000B6050000}"/>
    <cellStyle name="Note 8 3 2 3 2 3" xfId="9421" xr:uid="{00000000-0005-0000-0000-0000B6050000}"/>
    <cellStyle name="Note 8 3 2 3 3" xfId="3684" xr:uid="{00000000-0005-0000-0000-0000240B0000}"/>
    <cellStyle name="Note 8 3 2 3 3 2" xfId="10841" xr:uid="{00000000-0005-0000-0000-0000B6050000}"/>
    <cellStyle name="Note 8 3 2 3 4" xfId="6606" xr:uid="{00000000-0005-0000-0000-0000CA050000}"/>
    <cellStyle name="Note 8 3 2 3 4 2" xfId="13735" xr:uid="{00000000-0005-0000-0000-0000CA050000}"/>
    <cellStyle name="Note 8 3 2 3 5" xfId="8002" xr:uid="{00000000-0005-0000-0000-0000B6050000}"/>
    <cellStyle name="Note 8 3 2 4" xfId="1300" xr:uid="{00000000-0005-0000-0000-0000270B0000}"/>
    <cellStyle name="Note 8 3 2 4 2" xfId="2727" xr:uid="{00000000-0005-0000-0000-0000280B0000}"/>
    <cellStyle name="Note 8 3 2 4 2 2" xfId="5567" xr:uid="{00000000-0005-0000-0000-0000270B0000}"/>
    <cellStyle name="Note 8 3 2 4 2 2 2" xfId="12724" xr:uid="{00000000-0005-0000-0000-0000B7050000}"/>
    <cellStyle name="Note 8 3 2 4 2 3" xfId="9885" xr:uid="{00000000-0005-0000-0000-0000B7050000}"/>
    <cellStyle name="Note 8 3 2 4 3" xfId="4148" xr:uid="{00000000-0005-0000-0000-0000260B0000}"/>
    <cellStyle name="Note 8 3 2 4 3 2" xfId="11305" xr:uid="{00000000-0005-0000-0000-0000B7050000}"/>
    <cellStyle name="Note 8 3 2 4 4" xfId="7069" xr:uid="{00000000-0005-0000-0000-0000CB050000}"/>
    <cellStyle name="Note 8 3 2 4 4 2" xfId="14198" xr:uid="{00000000-0005-0000-0000-0000CB050000}"/>
    <cellStyle name="Note 8 3 2 4 5" xfId="8466" xr:uid="{00000000-0005-0000-0000-0000B7050000}"/>
    <cellStyle name="Note 8 3 2 5" xfId="1797" xr:uid="{00000000-0005-0000-0000-0000290B0000}"/>
    <cellStyle name="Note 8 3 2 5 2" xfId="4637" xr:uid="{00000000-0005-0000-0000-0000280B0000}"/>
    <cellStyle name="Note 8 3 2 5 2 2" xfId="11794" xr:uid="{00000000-0005-0000-0000-0000B2050000}"/>
    <cellStyle name="Note 8 3 2 5 3" xfId="8955" xr:uid="{00000000-0005-0000-0000-0000B2050000}"/>
    <cellStyle name="Note 8 3 2 6" xfId="3218" xr:uid="{00000000-0005-0000-0000-00001D0B0000}"/>
    <cellStyle name="Note 8 3 2 6 2" xfId="10375" xr:uid="{00000000-0005-0000-0000-0000B2050000}"/>
    <cellStyle name="Note 8 3 2 7" xfId="6090" xr:uid="{00000000-0005-0000-0000-00003C020000}"/>
    <cellStyle name="Note 8 3 2 7 2" xfId="13259" xr:uid="{00000000-0005-0000-0000-00003C020000}"/>
    <cellStyle name="Note 8 3 2 8" xfId="7536" xr:uid="{00000000-0005-0000-0000-0000B2050000}"/>
    <cellStyle name="Note 8 3 3" xfId="476" xr:uid="{00000000-0005-0000-0000-00002A0B0000}"/>
    <cellStyle name="Note 8 3 3 2" xfId="942" xr:uid="{00000000-0005-0000-0000-00002B0B0000}"/>
    <cellStyle name="Note 8 3 3 2 2" xfId="2369" xr:uid="{00000000-0005-0000-0000-00002C0B0000}"/>
    <cellStyle name="Note 8 3 3 2 2 2" xfId="5209" xr:uid="{00000000-0005-0000-0000-00002B0B0000}"/>
    <cellStyle name="Note 8 3 3 2 2 2 2" xfId="12366" xr:uid="{00000000-0005-0000-0000-0000B9050000}"/>
    <cellStyle name="Note 8 3 3 2 2 3" xfId="9527" xr:uid="{00000000-0005-0000-0000-0000B9050000}"/>
    <cellStyle name="Note 8 3 3 2 3" xfId="3790" xr:uid="{00000000-0005-0000-0000-00002A0B0000}"/>
    <cellStyle name="Note 8 3 3 2 3 2" xfId="10947" xr:uid="{00000000-0005-0000-0000-0000B9050000}"/>
    <cellStyle name="Note 8 3 3 2 4" xfId="6712" xr:uid="{00000000-0005-0000-0000-0000CD050000}"/>
    <cellStyle name="Note 8 3 3 2 4 2" xfId="13841" xr:uid="{00000000-0005-0000-0000-0000CD050000}"/>
    <cellStyle name="Note 8 3 3 2 5" xfId="8108" xr:uid="{00000000-0005-0000-0000-0000B9050000}"/>
    <cellStyle name="Note 8 3 3 3" xfId="1406" xr:uid="{00000000-0005-0000-0000-00002D0B0000}"/>
    <cellStyle name="Note 8 3 3 3 2" xfId="2833" xr:uid="{00000000-0005-0000-0000-00002E0B0000}"/>
    <cellStyle name="Note 8 3 3 3 2 2" xfId="5673" xr:uid="{00000000-0005-0000-0000-00002D0B0000}"/>
    <cellStyle name="Note 8 3 3 3 2 2 2" xfId="12830" xr:uid="{00000000-0005-0000-0000-0000BA050000}"/>
    <cellStyle name="Note 8 3 3 3 2 3" xfId="9991" xr:uid="{00000000-0005-0000-0000-0000BA050000}"/>
    <cellStyle name="Note 8 3 3 3 3" xfId="4254" xr:uid="{00000000-0005-0000-0000-00002C0B0000}"/>
    <cellStyle name="Note 8 3 3 3 3 2" xfId="11411" xr:uid="{00000000-0005-0000-0000-0000BA050000}"/>
    <cellStyle name="Note 8 3 3 3 4" xfId="7175" xr:uid="{00000000-0005-0000-0000-0000CE050000}"/>
    <cellStyle name="Note 8 3 3 3 4 2" xfId="14304" xr:uid="{00000000-0005-0000-0000-0000CE050000}"/>
    <cellStyle name="Note 8 3 3 3 5" xfId="8572" xr:uid="{00000000-0005-0000-0000-0000BA050000}"/>
    <cellStyle name="Note 8 3 3 4" xfId="1903" xr:uid="{00000000-0005-0000-0000-00002F0B0000}"/>
    <cellStyle name="Note 8 3 3 4 2" xfId="4743" xr:uid="{00000000-0005-0000-0000-00002E0B0000}"/>
    <cellStyle name="Note 8 3 3 4 2 2" xfId="11900" xr:uid="{00000000-0005-0000-0000-0000B8050000}"/>
    <cellStyle name="Note 8 3 3 4 3" xfId="9061" xr:uid="{00000000-0005-0000-0000-0000B8050000}"/>
    <cellStyle name="Note 8 3 3 5" xfId="3324" xr:uid="{00000000-0005-0000-0000-0000290B0000}"/>
    <cellStyle name="Note 8 3 3 5 2" xfId="10481" xr:uid="{00000000-0005-0000-0000-0000B8050000}"/>
    <cellStyle name="Note 8 3 3 6" xfId="6196" xr:uid="{00000000-0005-0000-0000-00003E020000}"/>
    <cellStyle name="Note 8 3 3 6 2" xfId="13365" xr:uid="{00000000-0005-0000-0000-00003E020000}"/>
    <cellStyle name="Note 8 3 3 7" xfId="7642" xr:uid="{00000000-0005-0000-0000-0000B8050000}"/>
    <cellStyle name="Note 8 3 4" xfId="709" xr:uid="{00000000-0005-0000-0000-0000300B0000}"/>
    <cellStyle name="Note 8 3 4 2" xfId="2136" xr:uid="{00000000-0005-0000-0000-0000310B0000}"/>
    <cellStyle name="Note 8 3 4 2 2" xfId="4976" xr:uid="{00000000-0005-0000-0000-0000300B0000}"/>
    <cellStyle name="Note 8 3 4 2 2 2" xfId="12133" xr:uid="{00000000-0005-0000-0000-0000BB050000}"/>
    <cellStyle name="Note 8 3 4 2 3" xfId="9294" xr:uid="{00000000-0005-0000-0000-0000BB050000}"/>
    <cellStyle name="Note 8 3 4 3" xfId="3557" xr:uid="{00000000-0005-0000-0000-00002F0B0000}"/>
    <cellStyle name="Note 8 3 4 3 2" xfId="10714" xr:uid="{00000000-0005-0000-0000-0000BB050000}"/>
    <cellStyle name="Note 8 3 4 4" xfId="6479" xr:uid="{00000000-0005-0000-0000-0000CF050000}"/>
    <cellStyle name="Note 8 3 4 4 2" xfId="13608" xr:uid="{00000000-0005-0000-0000-0000CF050000}"/>
    <cellStyle name="Note 8 3 4 5" xfId="7875" xr:uid="{00000000-0005-0000-0000-0000BB050000}"/>
    <cellStyle name="Note 8 3 5" xfId="1173" xr:uid="{00000000-0005-0000-0000-0000320B0000}"/>
    <cellStyle name="Note 8 3 5 2" xfId="2600" xr:uid="{00000000-0005-0000-0000-0000330B0000}"/>
    <cellStyle name="Note 8 3 5 2 2" xfId="5440" xr:uid="{00000000-0005-0000-0000-0000320B0000}"/>
    <cellStyle name="Note 8 3 5 2 2 2" xfId="12597" xr:uid="{00000000-0005-0000-0000-0000BC050000}"/>
    <cellStyle name="Note 8 3 5 2 3" xfId="9758" xr:uid="{00000000-0005-0000-0000-0000BC050000}"/>
    <cellStyle name="Note 8 3 5 3" xfId="4021" xr:uid="{00000000-0005-0000-0000-0000310B0000}"/>
    <cellStyle name="Note 8 3 5 3 2" xfId="11178" xr:uid="{00000000-0005-0000-0000-0000BC050000}"/>
    <cellStyle name="Note 8 3 5 4" xfId="6942" xr:uid="{00000000-0005-0000-0000-0000D0050000}"/>
    <cellStyle name="Note 8 3 5 4 2" xfId="14071" xr:uid="{00000000-0005-0000-0000-0000D0050000}"/>
    <cellStyle name="Note 8 3 5 5" xfId="8339" xr:uid="{00000000-0005-0000-0000-0000BC050000}"/>
    <cellStyle name="Note 8 3 6" xfId="1670" xr:uid="{00000000-0005-0000-0000-0000340B0000}"/>
    <cellStyle name="Note 8 3 6 2" xfId="4510" xr:uid="{00000000-0005-0000-0000-0000330B0000}"/>
    <cellStyle name="Note 8 3 6 2 2" xfId="11667" xr:uid="{00000000-0005-0000-0000-0000B1050000}"/>
    <cellStyle name="Note 8 3 6 3" xfId="8828" xr:uid="{00000000-0005-0000-0000-0000B1050000}"/>
    <cellStyle name="Note 8 3 7" xfId="3091" xr:uid="{00000000-0005-0000-0000-00001C0B0000}"/>
    <cellStyle name="Note 8 3 7 2" xfId="10248" xr:uid="{00000000-0005-0000-0000-0000B1050000}"/>
    <cellStyle name="Note 8 3 8" xfId="5963" xr:uid="{00000000-0005-0000-0000-00003B020000}"/>
    <cellStyle name="Note 8 3 8 2" xfId="13132" xr:uid="{00000000-0005-0000-0000-00003B020000}"/>
    <cellStyle name="Note 8 3 9" xfId="7408" xr:uid="{00000000-0005-0000-0000-0000B1050000}"/>
    <cellStyle name="Note 8 4" xfId="333" xr:uid="{00000000-0005-0000-0000-0000350B0000}"/>
    <cellStyle name="Note 8 4 2" xfId="601" xr:uid="{00000000-0005-0000-0000-0000360B0000}"/>
    <cellStyle name="Note 8 4 2 2" xfId="1067" xr:uid="{00000000-0005-0000-0000-0000370B0000}"/>
    <cellStyle name="Note 8 4 2 2 2" xfId="2494" xr:uid="{00000000-0005-0000-0000-0000380B0000}"/>
    <cellStyle name="Note 8 4 2 2 2 2" xfId="5334" xr:uid="{00000000-0005-0000-0000-0000370B0000}"/>
    <cellStyle name="Note 8 4 2 2 2 2 2" xfId="12491" xr:uid="{00000000-0005-0000-0000-0000BF050000}"/>
    <cellStyle name="Note 8 4 2 2 2 3" xfId="9652" xr:uid="{00000000-0005-0000-0000-0000BF050000}"/>
    <cellStyle name="Note 8 4 2 2 3" xfId="3915" xr:uid="{00000000-0005-0000-0000-0000360B0000}"/>
    <cellStyle name="Note 8 4 2 2 3 2" xfId="11072" xr:uid="{00000000-0005-0000-0000-0000BF050000}"/>
    <cellStyle name="Note 8 4 2 2 4" xfId="6836" xr:uid="{00000000-0005-0000-0000-0000D3050000}"/>
    <cellStyle name="Note 8 4 2 2 4 2" xfId="13965" xr:uid="{00000000-0005-0000-0000-0000D3050000}"/>
    <cellStyle name="Note 8 4 2 2 5" xfId="8233" xr:uid="{00000000-0005-0000-0000-0000BF050000}"/>
    <cellStyle name="Note 8 4 2 3" xfId="1531" xr:uid="{00000000-0005-0000-0000-0000390B0000}"/>
    <cellStyle name="Note 8 4 2 3 2" xfId="2958" xr:uid="{00000000-0005-0000-0000-00003A0B0000}"/>
    <cellStyle name="Note 8 4 2 3 2 2" xfId="5798" xr:uid="{00000000-0005-0000-0000-0000390B0000}"/>
    <cellStyle name="Note 8 4 2 3 2 2 2" xfId="12955" xr:uid="{00000000-0005-0000-0000-0000C0050000}"/>
    <cellStyle name="Note 8 4 2 3 2 3" xfId="10116" xr:uid="{00000000-0005-0000-0000-0000C0050000}"/>
    <cellStyle name="Note 8 4 2 3 3" xfId="4379" xr:uid="{00000000-0005-0000-0000-0000380B0000}"/>
    <cellStyle name="Note 8 4 2 3 3 2" xfId="11536" xr:uid="{00000000-0005-0000-0000-0000C0050000}"/>
    <cellStyle name="Note 8 4 2 3 4" xfId="7300" xr:uid="{00000000-0005-0000-0000-0000D4050000}"/>
    <cellStyle name="Note 8 4 2 3 4 2" xfId="14429" xr:uid="{00000000-0005-0000-0000-0000D4050000}"/>
    <cellStyle name="Note 8 4 2 3 5" xfId="8697" xr:uid="{00000000-0005-0000-0000-0000C0050000}"/>
    <cellStyle name="Note 8 4 2 4" xfId="2028" xr:uid="{00000000-0005-0000-0000-00003B0B0000}"/>
    <cellStyle name="Note 8 4 2 4 2" xfId="4868" xr:uid="{00000000-0005-0000-0000-00003A0B0000}"/>
    <cellStyle name="Note 8 4 2 4 2 2" xfId="12025" xr:uid="{00000000-0005-0000-0000-0000BE050000}"/>
    <cellStyle name="Note 8 4 2 4 3" xfId="9186" xr:uid="{00000000-0005-0000-0000-0000BE050000}"/>
    <cellStyle name="Note 8 4 2 5" xfId="3449" xr:uid="{00000000-0005-0000-0000-0000350B0000}"/>
    <cellStyle name="Note 8 4 2 5 2" xfId="10606" xr:uid="{00000000-0005-0000-0000-0000BE050000}"/>
    <cellStyle name="Note 8 4 2 6" xfId="6321" xr:uid="{00000000-0005-0000-0000-000040020000}"/>
    <cellStyle name="Note 8 4 2 6 2" xfId="13490" xr:uid="{00000000-0005-0000-0000-000040020000}"/>
    <cellStyle name="Note 8 4 2 7" xfId="7767" xr:uid="{00000000-0005-0000-0000-0000BE050000}"/>
    <cellStyle name="Note 8 4 3" xfId="834" xr:uid="{00000000-0005-0000-0000-00003C0B0000}"/>
    <cellStyle name="Note 8 4 3 2" xfId="2261" xr:uid="{00000000-0005-0000-0000-00003D0B0000}"/>
    <cellStyle name="Note 8 4 3 2 2" xfId="5101" xr:uid="{00000000-0005-0000-0000-00003C0B0000}"/>
    <cellStyle name="Note 8 4 3 2 2 2" xfId="12258" xr:uid="{00000000-0005-0000-0000-0000C1050000}"/>
    <cellStyle name="Note 8 4 3 2 3" xfId="9419" xr:uid="{00000000-0005-0000-0000-0000C1050000}"/>
    <cellStyle name="Note 8 4 3 3" xfId="3682" xr:uid="{00000000-0005-0000-0000-00003B0B0000}"/>
    <cellStyle name="Note 8 4 3 3 2" xfId="10839" xr:uid="{00000000-0005-0000-0000-0000C1050000}"/>
    <cellStyle name="Note 8 4 3 4" xfId="6604" xr:uid="{00000000-0005-0000-0000-0000D5050000}"/>
    <cellStyle name="Note 8 4 3 4 2" xfId="13733" xr:uid="{00000000-0005-0000-0000-0000D5050000}"/>
    <cellStyle name="Note 8 4 3 5" xfId="8000" xr:uid="{00000000-0005-0000-0000-0000C1050000}"/>
    <cellStyle name="Note 8 4 4" xfId="1298" xr:uid="{00000000-0005-0000-0000-00003E0B0000}"/>
    <cellStyle name="Note 8 4 4 2" xfId="2725" xr:uid="{00000000-0005-0000-0000-00003F0B0000}"/>
    <cellStyle name="Note 8 4 4 2 2" xfId="5565" xr:uid="{00000000-0005-0000-0000-00003E0B0000}"/>
    <cellStyle name="Note 8 4 4 2 2 2" xfId="12722" xr:uid="{00000000-0005-0000-0000-0000C2050000}"/>
    <cellStyle name="Note 8 4 4 2 3" xfId="9883" xr:uid="{00000000-0005-0000-0000-0000C2050000}"/>
    <cellStyle name="Note 8 4 4 3" xfId="4146" xr:uid="{00000000-0005-0000-0000-00003D0B0000}"/>
    <cellStyle name="Note 8 4 4 3 2" xfId="11303" xr:uid="{00000000-0005-0000-0000-0000C2050000}"/>
    <cellStyle name="Note 8 4 4 4" xfId="7067" xr:uid="{00000000-0005-0000-0000-0000D6050000}"/>
    <cellStyle name="Note 8 4 4 4 2" xfId="14196" xr:uid="{00000000-0005-0000-0000-0000D6050000}"/>
    <cellStyle name="Note 8 4 4 5" xfId="8464" xr:uid="{00000000-0005-0000-0000-0000C2050000}"/>
    <cellStyle name="Note 8 4 5" xfId="1795" xr:uid="{00000000-0005-0000-0000-0000400B0000}"/>
    <cellStyle name="Note 8 4 5 2" xfId="4635" xr:uid="{00000000-0005-0000-0000-00003F0B0000}"/>
    <cellStyle name="Note 8 4 5 2 2" xfId="11792" xr:uid="{00000000-0005-0000-0000-0000BD050000}"/>
    <cellStyle name="Note 8 4 5 3" xfId="8953" xr:uid="{00000000-0005-0000-0000-0000BD050000}"/>
    <cellStyle name="Note 8 4 6" xfId="3216" xr:uid="{00000000-0005-0000-0000-0000340B0000}"/>
    <cellStyle name="Note 8 4 6 2" xfId="10373" xr:uid="{00000000-0005-0000-0000-0000BD050000}"/>
    <cellStyle name="Note 8 4 7" xfId="6088" xr:uid="{00000000-0005-0000-0000-00003F020000}"/>
    <cellStyle name="Note 8 4 7 2" xfId="13257" xr:uid="{00000000-0005-0000-0000-00003F020000}"/>
    <cellStyle name="Note 8 4 8" xfId="7534" xr:uid="{00000000-0005-0000-0000-0000BD050000}"/>
    <cellStyle name="Note 8 5" xfId="398" xr:uid="{00000000-0005-0000-0000-0000410B0000}"/>
    <cellStyle name="Note 8 5 2" xfId="869" xr:uid="{00000000-0005-0000-0000-0000420B0000}"/>
    <cellStyle name="Note 8 5 2 2" xfId="2296" xr:uid="{00000000-0005-0000-0000-0000430B0000}"/>
    <cellStyle name="Note 8 5 2 2 2" xfId="5136" xr:uid="{00000000-0005-0000-0000-0000420B0000}"/>
    <cellStyle name="Note 8 5 2 2 2 2" xfId="12293" xr:uid="{00000000-0005-0000-0000-0000C4050000}"/>
    <cellStyle name="Note 8 5 2 2 3" xfId="9454" xr:uid="{00000000-0005-0000-0000-0000C4050000}"/>
    <cellStyle name="Note 8 5 2 3" xfId="3717" xr:uid="{00000000-0005-0000-0000-0000410B0000}"/>
    <cellStyle name="Note 8 5 2 3 2" xfId="10874" xr:uid="{00000000-0005-0000-0000-0000C4050000}"/>
    <cellStyle name="Note 8 5 2 4" xfId="6639" xr:uid="{00000000-0005-0000-0000-0000D8050000}"/>
    <cellStyle name="Note 8 5 2 4 2" xfId="13768" xr:uid="{00000000-0005-0000-0000-0000D8050000}"/>
    <cellStyle name="Note 8 5 2 5" xfId="8035" xr:uid="{00000000-0005-0000-0000-0000C4050000}"/>
    <cellStyle name="Note 8 5 3" xfId="1333" xr:uid="{00000000-0005-0000-0000-0000440B0000}"/>
    <cellStyle name="Note 8 5 3 2" xfId="2760" xr:uid="{00000000-0005-0000-0000-0000450B0000}"/>
    <cellStyle name="Note 8 5 3 2 2" xfId="5600" xr:uid="{00000000-0005-0000-0000-0000440B0000}"/>
    <cellStyle name="Note 8 5 3 2 2 2" xfId="12757" xr:uid="{00000000-0005-0000-0000-0000C5050000}"/>
    <cellStyle name="Note 8 5 3 2 3" xfId="9918" xr:uid="{00000000-0005-0000-0000-0000C5050000}"/>
    <cellStyle name="Note 8 5 3 3" xfId="4181" xr:uid="{00000000-0005-0000-0000-0000430B0000}"/>
    <cellStyle name="Note 8 5 3 3 2" xfId="11338" xr:uid="{00000000-0005-0000-0000-0000C5050000}"/>
    <cellStyle name="Note 8 5 3 4" xfId="7102" xr:uid="{00000000-0005-0000-0000-0000D9050000}"/>
    <cellStyle name="Note 8 5 3 4 2" xfId="14231" xr:uid="{00000000-0005-0000-0000-0000D9050000}"/>
    <cellStyle name="Note 8 5 3 5" xfId="8499" xr:uid="{00000000-0005-0000-0000-0000C5050000}"/>
    <cellStyle name="Note 8 5 4" xfId="1830" xr:uid="{00000000-0005-0000-0000-0000460B0000}"/>
    <cellStyle name="Note 8 5 4 2" xfId="4670" xr:uid="{00000000-0005-0000-0000-0000450B0000}"/>
    <cellStyle name="Note 8 5 4 2 2" xfId="11827" xr:uid="{00000000-0005-0000-0000-0000C3050000}"/>
    <cellStyle name="Note 8 5 4 3" xfId="8988" xr:uid="{00000000-0005-0000-0000-0000C3050000}"/>
    <cellStyle name="Note 8 5 5" xfId="3251" xr:uid="{00000000-0005-0000-0000-0000400B0000}"/>
    <cellStyle name="Note 8 5 5 2" xfId="10408" xr:uid="{00000000-0005-0000-0000-0000C3050000}"/>
    <cellStyle name="Note 8 5 6" xfId="6123" xr:uid="{00000000-0005-0000-0000-000041020000}"/>
    <cellStyle name="Note 8 5 6 2" xfId="13292" xr:uid="{00000000-0005-0000-0000-000041020000}"/>
    <cellStyle name="Note 8 5 7" xfId="7569" xr:uid="{00000000-0005-0000-0000-0000C3050000}"/>
    <cellStyle name="Note 8 6" xfId="636" xr:uid="{00000000-0005-0000-0000-0000470B0000}"/>
    <cellStyle name="Note 8 6 2" xfId="2063" xr:uid="{00000000-0005-0000-0000-0000480B0000}"/>
    <cellStyle name="Note 8 6 2 2" xfId="4903" xr:uid="{00000000-0005-0000-0000-0000470B0000}"/>
    <cellStyle name="Note 8 6 2 2 2" xfId="12060" xr:uid="{00000000-0005-0000-0000-0000C6050000}"/>
    <cellStyle name="Note 8 6 2 3" xfId="9221" xr:uid="{00000000-0005-0000-0000-0000C6050000}"/>
    <cellStyle name="Note 8 6 3" xfId="3484" xr:uid="{00000000-0005-0000-0000-0000460B0000}"/>
    <cellStyle name="Note 8 6 3 2" xfId="10641" xr:uid="{00000000-0005-0000-0000-0000C6050000}"/>
    <cellStyle name="Note 8 6 4" xfId="6406" xr:uid="{00000000-0005-0000-0000-0000DA050000}"/>
    <cellStyle name="Note 8 6 4 2" xfId="13535" xr:uid="{00000000-0005-0000-0000-0000DA050000}"/>
    <cellStyle name="Note 8 6 5" xfId="7802" xr:uid="{00000000-0005-0000-0000-0000C6050000}"/>
    <cellStyle name="Note 8 7" xfId="1100" xr:uid="{00000000-0005-0000-0000-0000490B0000}"/>
    <cellStyle name="Note 8 7 2" xfId="2527" xr:uid="{00000000-0005-0000-0000-00004A0B0000}"/>
    <cellStyle name="Note 8 7 2 2" xfId="5367" xr:uid="{00000000-0005-0000-0000-0000490B0000}"/>
    <cellStyle name="Note 8 7 2 2 2" xfId="12524" xr:uid="{00000000-0005-0000-0000-0000C7050000}"/>
    <cellStyle name="Note 8 7 2 3" xfId="9685" xr:uid="{00000000-0005-0000-0000-0000C7050000}"/>
    <cellStyle name="Note 8 7 3" xfId="3948" xr:uid="{00000000-0005-0000-0000-0000480B0000}"/>
    <cellStyle name="Note 8 7 3 2" xfId="11105" xr:uid="{00000000-0005-0000-0000-0000C7050000}"/>
    <cellStyle name="Note 8 7 4" xfId="6869" xr:uid="{00000000-0005-0000-0000-0000DB050000}"/>
    <cellStyle name="Note 8 7 4 2" xfId="13998" xr:uid="{00000000-0005-0000-0000-0000DB050000}"/>
    <cellStyle name="Note 8 7 5" xfId="8266" xr:uid="{00000000-0005-0000-0000-0000C7050000}"/>
    <cellStyle name="Note 8 8" xfId="1596" xr:uid="{00000000-0005-0000-0000-00004B0B0000}"/>
    <cellStyle name="Note 8 8 2" xfId="4436" xr:uid="{00000000-0005-0000-0000-00004A0B0000}"/>
    <cellStyle name="Note 8 8 2 2" xfId="11593" xr:uid="{00000000-0005-0000-0000-0000A4050000}"/>
    <cellStyle name="Note 8 8 3" xfId="8754" xr:uid="{00000000-0005-0000-0000-0000A4050000}"/>
    <cellStyle name="Note 8 9" xfId="3018" xr:uid="{00000000-0005-0000-0000-0000030B0000}"/>
    <cellStyle name="Note 8 9 2" xfId="10175" xr:uid="{00000000-0005-0000-0000-0000A4050000}"/>
    <cellStyle name="Note 9" xfId="53" xr:uid="{00000000-0005-0000-0000-00004C0B0000}"/>
    <cellStyle name="Note 9 10" xfId="5886" xr:uid="{00000000-0005-0000-0000-000042020000}"/>
    <cellStyle name="Note 9 10 2" xfId="13060" xr:uid="{00000000-0005-0000-0000-000042020000}"/>
    <cellStyle name="Note 9 11" xfId="7336" xr:uid="{00000000-0005-0000-0000-0000C8050000}"/>
    <cellStyle name="Note 9 2" xfId="94" xr:uid="{00000000-0005-0000-0000-00004D0B0000}"/>
    <cellStyle name="Note 9 2 2" xfId="337" xr:uid="{00000000-0005-0000-0000-00004E0B0000}"/>
    <cellStyle name="Note 9 2 2 2" xfId="605" xr:uid="{00000000-0005-0000-0000-00004F0B0000}"/>
    <cellStyle name="Note 9 2 2 2 2" xfId="1071" xr:uid="{00000000-0005-0000-0000-0000500B0000}"/>
    <cellStyle name="Note 9 2 2 2 2 2" xfId="2498" xr:uid="{00000000-0005-0000-0000-0000510B0000}"/>
    <cellStyle name="Note 9 2 2 2 2 2 2" xfId="5338" xr:uid="{00000000-0005-0000-0000-0000500B0000}"/>
    <cellStyle name="Note 9 2 2 2 2 2 2 2" xfId="12495" xr:uid="{00000000-0005-0000-0000-0000CC050000}"/>
    <cellStyle name="Note 9 2 2 2 2 2 3" xfId="9656" xr:uid="{00000000-0005-0000-0000-0000CC050000}"/>
    <cellStyle name="Note 9 2 2 2 2 3" xfId="3919" xr:uid="{00000000-0005-0000-0000-00004F0B0000}"/>
    <cellStyle name="Note 9 2 2 2 2 3 2" xfId="11076" xr:uid="{00000000-0005-0000-0000-0000CC050000}"/>
    <cellStyle name="Note 9 2 2 2 2 4" xfId="6840" xr:uid="{00000000-0005-0000-0000-0000E0050000}"/>
    <cellStyle name="Note 9 2 2 2 2 4 2" xfId="13969" xr:uid="{00000000-0005-0000-0000-0000E0050000}"/>
    <cellStyle name="Note 9 2 2 2 2 5" xfId="8237" xr:uid="{00000000-0005-0000-0000-0000CC050000}"/>
    <cellStyle name="Note 9 2 2 2 3" xfId="1535" xr:uid="{00000000-0005-0000-0000-0000520B0000}"/>
    <cellStyle name="Note 9 2 2 2 3 2" xfId="2962" xr:uid="{00000000-0005-0000-0000-0000530B0000}"/>
    <cellStyle name="Note 9 2 2 2 3 2 2" xfId="5802" xr:uid="{00000000-0005-0000-0000-0000520B0000}"/>
    <cellStyle name="Note 9 2 2 2 3 2 2 2" xfId="12959" xr:uid="{00000000-0005-0000-0000-0000CD050000}"/>
    <cellStyle name="Note 9 2 2 2 3 2 3" xfId="10120" xr:uid="{00000000-0005-0000-0000-0000CD050000}"/>
    <cellStyle name="Note 9 2 2 2 3 3" xfId="4383" xr:uid="{00000000-0005-0000-0000-0000510B0000}"/>
    <cellStyle name="Note 9 2 2 2 3 3 2" xfId="11540" xr:uid="{00000000-0005-0000-0000-0000CD050000}"/>
    <cellStyle name="Note 9 2 2 2 3 4" xfId="7304" xr:uid="{00000000-0005-0000-0000-0000E1050000}"/>
    <cellStyle name="Note 9 2 2 2 3 4 2" xfId="14433" xr:uid="{00000000-0005-0000-0000-0000E1050000}"/>
    <cellStyle name="Note 9 2 2 2 3 5" xfId="8701" xr:uid="{00000000-0005-0000-0000-0000CD050000}"/>
    <cellStyle name="Note 9 2 2 2 4" xfId="2032" xr:uid="{00000000-0005-0000-0000-0000540B0000}"/>
    <cellStyle name="Note 9 2 2 2 4 2" xfId="4872" xr:uid="{00000000-0005-0000-0000-0000530B0000}"/>
    <cellStyle name="Note 9 2 2 2 4 2 2" xfId="12029" xr:uid="{00000000-0005-0000-0000-0000CB050000}"/>
    <cellStyle name="Note 9 2 2 2 4 3" xfId="9190" xr:uid="{00000000-0005-0000-0000-0000CB050000}"/>
    <cellStyle name="Note 9 2 2 2 5" xfId="3453" xr:uid="{00000000-0005-0000-0000-00004E0B0000}"/>
    <cellStyle name="Note 9 2 2 2 5 2" xfId="10610" xr:uid="{00000000-0005-0000-0000-0000CB050000}"/>
    <cellStyle name="Note 9 2 2 2 6" xfId="6325" xr:uid="{00000000-0005-0000-0000-000045020000}"/>
    <cellStyle name="Note 9 2 2 2 6 2" xfId="13494" xr:uid="{00000000-0005-0000-0000-000045020000}"/>
    <cellStyle name="Note 9 2 2 2 7" xfId="7771" xr:uid="{00000000-0005-0000-0000-0000CB050000}"/>
    <cellStyle name="Note 9 2 2 3" xfId="838" xr:uid="{00000000-0005-0000-0000-0000550B0000}"/>
    <cellStyle name="Note 9 2 2 3 2" xfId="2265" xr:uid="{00000000-0005-0000-0000-0000560B0000}"/>
    <cellStyle name="Note 9 2 2 3 2 2" xfId="5105" xr:uid="{00000000-0005-0000-0000-0000550B0000}"/>
    <cellStyle name="Note 9 2 2 3 2 2 2" xfId="12262" xr:uid="{00000000-0005-0000-0000-0000CE050000}"/>
    <cellStyle name="Note 9 2 2 3 2 3" xfId="9423" xr:uid="{00000000-0005-0000-0000-0000CE050000}"/>
    <cellStyle name="Note 9 2 2 3 3" xfId="3686" xr:uid="{00000000-0005-0000-0000-0000540B0000}"/>
    <cellStyle name="Note 9 2 2 3 3 2" xfId="10843" xr:uid="{00000000-0005-0000-0000-0000CE050000}"/>
    <cellStyle name="Note 9 2 2 3 4" xfId="6608" xr:uid="{00000000-0005-0000-0000-0000E2050000}"/>
    <cellStyle name="Note 9 2 2 3 4 2" xfId="13737" xr:uid="{00000000-0005-0000-0000-0000E2050000}"/>
    <cellStyle name="Note 9 2 2 3 5" xfId="8004" xr:uid="{00000000-0005-0000-0000-0000CE050000}"/>
    <cellStyle name="Note 9 2 2 4" xfId="1302" xr:uid="{00000000-0005-0000-0000-0000570B0000}"/>
    <cellStyle name="Note 9 2 2 4 2" xfId="2729" xr:uid="{00000000-0005-0000-0000-0000580B0000}"/>
    <cellStyle name="Note 9 2 2 4 2 2" xfId="5569" xr:uid="{00000000-0005-0000-0000-0000570B0000}"/>
    <cellStyle name="Note 9 2 2 4 2 2 2" xfId="12726" xr:uid="{00000000-0005-0000-0000-0000CF050000}"/>
    <cellStyle name="Note 9 2 2 4 2 3" xfId="9887" xr:uid="{00000000-0005-0000-0000-0000CF050000}"/>
    <cellStyle name="Note 9 2 2 4 3" xfId="4150" xr:uid="{00000000-0005-0000-0000-0000560B0000}"/>
    <cellStyle name="Note 9 2 2 4 3 2" xfId="11307" xr:uid="{00000000-0005-0000-0000-0000CF050000}"/>
    <cellStyle name="Note 9 2 2 4 4" xfId="7071" xr:uid="{00000000-0005-0000-0000-0000E3050000}"/>
    <cellStyle name="Note 9 2 2 4 4 2" xfId="14200" xr:uid="{00000000-0005-0000-0000-0000E3050000}"/>
    <cellStyle name="Note 9 2 2 4 5" xfId="8468" xr:uid="{00000000-0005-0000-0000-0000CF050000}"/>
    <cellStyle name="Note 9 2 2 5" xfId="1799" xr:uid="{00000000-0005-0000-0000-0000590B0000}"/>
    <cellStyle name="Note 9 2 2 5 2" xfId="4639" xr:uid="{00000000-0005-0000-0000-0000580B0000}"/>
    <cellStyle name="Note 9 2 2 5 2 2" xfId="11796" xr:uid="{00000000-0005-0000-0000-0000CA050000}"/>
    <cellStyle name="Note 9 2 2 5 3" xfId="8957" xr:uid="{00000000-0005-0000-0000-0000CA050000}"/>
    <cellStyle name="Note 9 2 2 6" xfId="3220" xr:uid="{00000000-0005-0000-0000-00004D0B0000}"/>
    <cellStyle name="Note 9 2 2 6 2" xfId="10377" xr:uid="{00000000-0005-0000-0000-0000CA050000}"/>
    <cellStyle name="Note 9 2 2 7" xfId="6092" xr:uid="{00000000-0005-0000-0000-000044020000}"/>
    <cellStyle name="Note 9 2 2 7 2" xfId="13261" xr:uid="{00000000-0005-0000-0000-000044020000}"/>
    <cellStyle name="Note 9 2 2 8" xfId="7538" xr:uid="{00000000-0005-0000-0000-0000CA050000}"/>
    <cellStyle name="Note 9 2 3" xfId="440" xr:uid="{00000000-0005-0000-0000-00005A0B0000}"/>
    <cellStyle name="Note 9 2 3 2" xfId="906" xr:uid="{00000000-0005-0000-0000-00005B0B0000}"/>
    <cellStyle name="Note 9 2 3 2 2" xfId="2333" xr:uid="{00000000-0005-0000-0000-00005C0B0000}"/>
    <cellStyle name="Note 9 2 3 2 2 2" xfId="5173" xr:uid="{00000000-0005-0000-0000-00005B0B0000}"/>
    <cellStyle name="Note 9 2 3 2 2 2 2" xfId="12330" xr:uid="{00000000-0005-0000-0000-0000D1050000}"/>
    <cellStyle name="Note 9 2 3 2 2 3" xfId="9491" xr:uid="{00000000-0005-0000-0000-0000D1050000}"/>
    <cellStyle name="Note 9 2 3 2 3" xfId="3754" xr:uid="{00000000-0005-0000-0000-00005A0B0000}"/>
    <cellStyle name="Note 9 2 3 2 3 2" xfId="10911" xr:uid="{00000000-0005-0000-0000-0000D1050000}"/>
    <cellStyle name="Note 9 2 3 2 4" xfId="6676" xr:uid="{00000000-0005-0000-0000-0000E5050000}"/>
    <cellStyle name="Note 9 2 3 2 4 2" xfId="13805" xr:uid="{00000000-0005-0000-0000-0000E5050000}"/>
    <cellStyle name="Note 9 2 3 2 5" xfId="8072" xr:uid="{00000000-0005-0000-0000-0000D1050000}"/>
    <cellStyle name="Note 9 2 3 3" xfId="1370" xr:uid="{00000000-0005-0000-0000-00005D0B0000}"/>
    <cellStyle name="Note 9 2 3 3 2" xfId="2797" xr:uid="{00000000-0005-0000-0000-00005E0B0000}"/>
    <cellStyle name="Note 9 2 3 3 2 2" xfId="5637" xr:uid="{00000000-0005-0000-0000-00005D0B0000}"/>
    <cellStyle name="Note 9 2 3 3 2 2 2" xfId="12794" xr:uid="{00000000-0005-0000-0000-0000D2050000}"/>
    <cellStyle name="Note 9 2 3 3 2 3" xfId="9955" xr:uid="{00000000-0005-0000-0000-0000D2050000}"/>
    <cellStyle name="Note 9 2 3 3 3" xfId="4218" xr:uid="{00000000-0005-0000-0000-00005C0B0000}"/>
    <cellStyle name="Note 9 2 3 3 3 2" xfId="11375" xr:uid="{00000000-0005-0000-0000-0000D2050000}"/>
    <cellStyle name="Note 9 2 3 3 4" xfId="7139" xr:uid="{00000000-0005-0000-0000-0000E6050000}"/>
    <cellStyle name="Note 9 2 3 3 4 2" xfId="14268" xr:uid="{00000000-0005-0000-0000-0000E6050000}"/>
    <cellStyle name="Note 9 2 3 3 5" xfId="8536" xr:uid="{00000000-0005-0000-0000-0000D2050000}"/>
    <cellStyle name="Note 9 2 3 4" xfId="1867" xr:uid="{00000000-0005-0000-0000-00005F0B0000}"/>
    <cellStyle name="Note 9 2 3 4 2" xfId="4707" xr:uid="{00000000-0005-0000-0000-00005E0B0000}"/>
    <cellStyle name="Note 9 2 3 4 2 2" xfId="11864" xr:uid="{00000000-0005-0000-0000-0000D0050000}"/>
    <cellStyle name="Note 9 2 3 4 3" xfId="9025" xr:uid="{00000000-0005-0000-0000-0000D0050000}"/>
    <cellStyle name="Note 9 2 3 5" xfId="3288" xr:uid="{00000000-0005-0000-0000-0000590B0000}"/>
    <cellStyle name="Note 9 2 3 5 2" xfId="10445" xr:uid="{00000000-0005-0000-0000-0000D0050000}"/>
    <cellStyle name="Note 9 2 3 6" xfId="6160" xr:uid="{00000000-0005-0000-0000-000046020000}"/>
    <cellStyle name="Note 9 2 3 6 2" xfId="13329" xr:uid="{00000000-0005-0000-0000-000046020000}"/>
    <cellStyle name="Note 9 2 3 7" xfId="7606" xr:uid="{00000000-0005-0000-0000-0000D0050000}"/>
    <cellStyle name="Note 9 2 4" xfId="673" xr:uid="{00000000-0005-0000-0000-0000600B0000}"/>
    <cellStyle name="Note 9 2 4 2" xfId="2100" xr:uid="{00000000-0005-0000-0000-0000610B0000}"/>
    <cellStyle name="Note 9 2 4 2 2" xfId="4940" xr:uid="{00000000-0005-0000-0000-0000600B0000}"/>
    <cellStyle name="Note 9 2 4 2 2 2" xfId="12097" xr:uid="{00000000-0005-0000-0000-0000D3050000}"/>
    <cellStyle name="Note 9 2 4 2 3" xfId="9258" xr:uid="{00000000-0005-0000-0000-0000D3050000}"/>
    <cellStyle name="Note 9 2 4 3" xfId="3521" xr:uid="{00000000-0005-0000-0000-00005F0B0000}"/>
    <cellStyle name="Note 9 2 4 3 2" xfId="10678" xr:uid="{00000000-0005-0000-0000-0000D3050000}"/>
    <cellStyle name="Note 9 2 4 4" xfId="6443" xr:uid="{00000000-0005-0000-0000-0000E7050000}"/>
    <cellStyle name="Note 9 2 4 4 2" xfId="13572" xr:uid="{00000000-0005-0000-0000-0000E7050000}"/>
    <cellStyle name="Note 9 2 4 5" xfId="7839" xr:uid="{00000000-0005-0000-0000-0000D3050000}"/>
    <cellStyle name="Note 9 2 5" xfId="1137" xr:uid="{00000000-0005-0000-0000-0000620B0000}"/>
    <cellStyle name="Note 9 2 5 2" xfId="2564" xr:uid="{00000000-0005-0000-0000-0000630B0000}"/>
    <cellStyle name="Note 9 2 5 2 2" xfId="5404" xr:uid="{00000000-0005-0000-0000-0000620B0000}"/>
    <cellStyle name="Note 9 2 5 2 2 2" xfId="12561" xr:uid="{00000000-0005-0000-0000-0000D4050000}"/>
    <cellStyle name="Note 9 2 5 2 3" xfId="9722" xr:uid="{00000000-0005-0000-0000-0000D4050000}"/>
    <cellStyle name="Note 9 2 5 3" xfId="3985" xr:uid="{00000000-0005-0000-0000-0000610B0000}"/>
    <cellStyle name="Note 9 2 5 3 2" xfId="11142" xr:uid="{00000000-0005-0000-0000-0000D4050000}"/>
    <cellStyle name="Note 9 2 5 4" xfId="6906" xr:uid="{00000000-0005-0000-0000-0000E8050000}"/>
    <cellStyle name="Note 9 2 5 4 2" xfId="14035" xr:uid="{00000000-0005-0000-0000-0000E8050000}"/>
    <cellStyle name="Note 9 2 5 5" xfId="8303" xr:uid="{00000000-0005-0000-0000-0000D4050000}"/>
    <cellStyle name="Note 9 2 6" xfId="1633" xr:uid="{00000000-0005-0000-0000-0000640B0000}"/>
    <cellStyle name="Note 9 2 6 2" xfId="4473" xr:uid="{00000000-0005-0000-0000-0000630B0000}"/>
    <cellStyle name="Note 9 2 6 2 2" xfId="11630" xr:uid="{00000000-0005-0000-0000-0000C9050000}"/>
    <cellStyle name="Note 9 2 6 3" xfId="8791" xr:uid="{00000000-0005-0000-0000-0000C9050000}"/>
    <cellStyle name="Note 9 2 7" xfId="3055" xr:uid="{00000000-0005-0000-0000-00004C0B0000}"/>
    <cellStyle name="Note 9 2 7 2" xfId="10212" xr:uid="{00000000-0005-0000-0000-0000C9050000}"/>
    <cellStyle name="Note 9 2 8" xfId="5927" xr:uid="{00000000-0005-0000-0000-000043020000}"/>
    <cellStyle name="Note 9 2 8 2" xfId="13096" xr:uid="{00000000-0005-0000-0000-000043020000}"/>
    <cellStyle name="Note 9 2 9" xfId="7372" xr:uid="{00000000-0005-0000-0000-0000C9050000}"/>
    <cellStyle name="Note 9 3" xfId="141" xr:uid="{00000000-0005-0000-0000-0000650B0000}"/>
    <cellStyle name="Note 9 3 2" xfId="338" xr:uid="{00000000-0005-0000-0000-0000660B0000}"/>
    <cellStyle name="Note 9 3 2 2" xfId="606" xr:uid="{00000000-0005-0000-0000-0000670B0000}"/>
    <cellStyle name="Note 9 3 2 2 2" xfId="1072" xr:uid="{00000000-0005-0000-0000-0000680B0000}"/>
    <cellStyle name="Note 9 3 2 2 2 2" xfId="2499" xr:uid="{00000000-0005-0000-0000-0000690B0000}"/>
    <cellStyle name="Note 9 3 2 2 2 2 2" xfId="5339" xr:uid="{00000000-0005-0000-0000-0000680B0000}"/>
    <cellStyle name="Note 9 3 2 2 2 2 2 2" xfId="12496" xr:uid="{00000000-0005-0000-0000-0000D8050000}"/>
    <cellStyle name="Note 9 3 2 2 2 2 3" xfId="9657" xr:uid="{00000000-0005-0000-0000-0000D8050000}"/>
    <cellStyle name="Note 9 3 2 2 2 3" xfId="3920" xr:uid="{00000000-0005-0000-0000-0000670B0000}"/>
    <cellStyle name="Note 9 3 2 2 2 3 2" xfId="11077" xr:uid="{00000000-0005-0000-0000-0000D8050000}"/>
    <cellStyle name="Note 9 3 2 2 2 4" xfId="6841" xr:uid="{00000000-0005-0000-0000-0000EC050000}"/>
    <cellStyle name="Note 9 3 2 2 2 4 2" xfId="13970" xr:uid="{00000000-0005-0000-0000-0000EC050000}"/>
    <cellStyle name="Note 9 3 2 2 2 5" xfId="8238" xr:uid="{00000000-0005-0000-0000-0000D8050000}"/>
    <cellStyle name="Note 9 3 2 2 3" xfId="1536" xr:uid="{00000000-0005-0000-0000-00006A0B0000}"/>
    <cellStyle name="Note 9 3 2 2 3 2" xfId="2963" xr:uid="{00000000-0005-0000-0000-00006B0B0000}"/>
    <cellStyle name="Note 9 3 2 2 3 2 2" xfId="5803" xr:uid="{00000000-0005-0000-0000-00006A0B0000}"/>
    <cellStyle name="Note 9 3 2 2 3 2 2 2" xfId="12960" xr:uid="{00000000-0005-0000-0000-0000D9050000}"/>
    <cellStyle name="Note 9 3 2 2 3 2 3" xfId="10121" xr:uid="{00000000-0005-0000-0000-0000D9050000}"/>
    <cellStyle name="Note 9 3 2 2 3 3" xfId="4384" xr:uid="{00000000-0005-0000-0000-0000690B0000}"/>
    <cellStyle name="Note 9 3 2 2 3 3 2" xfId="11541" xr:uid="{00000000-0005-0000-0000-0000D9050000}"/>
    <cellStyle name="Note 9 3 2 2 3 4" xfId="7305" xr:uid="{00000000-0005-0000-0000-0000ED050000}"/>
    <cellStyle name="Note 9 3 2 2 3 4 2" xfId="14434" xr:uid="{00000000-0005-0000-0000-0000ED050000}"/>
    <cellStyle name="Note 9 3 2 2 3 5" xfId="8702" xr:uid="{00000000-0005-0000-0000-0000D9050000}"/>
    <cellStyle name="Note 9 3 2 2 4" xfId="2033" xr:uid="{00000000-0005-0000-0000-00006C0B0000}"/>
    <cellStyle name="Note 9 3 2 2 4 2" xfId="4873" xr:uid="{00000000-0005-0000-0000-00006B0B0000}"/>
    <cellStyle name="Note 9 3 2 2 4 2 2" xfId="12030" xr:uid="{00000000-0005-0000-0000-0000D7050000}"/>
    <cellStyle name="Note 9 3 2 2 4 3" xfId="9191" xr:uid="{00000000-0005-0000-0000-0000D7050000}"/>
    <cellStyle name="Note 9 3 2 2 5" xfId="3454" xr:uid="{00000000-0005-0000-0000-0000660B0000}"/>
    <cellStyle name="Note 9 3 2 2 5 2" xfId="10611" xr:uid="{00000000-0005-0000-0000-0000D7050000}"/>
    <cellStyle name="Note 9 3 2 2 6" xfId="6326" xr:uid="{00000000-0005-0000-0000-000049020000}"/>
    <cellStyle name="Note 9 3 2 2 6 2" xfId="13495" xr:uid="{00000000-0005-0000-0000-000049020000}"/>
    <cellStyle name="Note 9 3 2 2 7" xfId="7772" xr:uid="{00000000-0005-0000-0000-0000D7050000}"/>
    <cellStyle name="Note 9 3 2 3" xfId="839" xr:uid="{00000000-0005-0000-0000-00006D0B0000}"/>
    <cellStyle name="Note 9 3 2 3 2" xfId="2266" xr:uid="{00000000-0005-0000-0000-00006E0B0000}"/>
    <cellStyle name="Note 9 3 2 3 2 2" xfId="5106" xr:uid="{00000000-0005-0000-0000-00006D0B0000}"/>
    <cellStyle name="Note 9 3 2 3 2 2 2" xfId="12263" xr:uid="{00000000-0005-0000-0000-0000DA050000}"/>
    <cellStyle name="Note 9 3 2 3 2 3" xfId="9424" xr:uid="{00000000-0005-0000-0000-0000DA050000}"/>
    <cellStyle name="Note 9 3 2 3 3" xfId="3687" xr:uid="{00000000-0005-0000-0000-00006C0B0000}"/>
    <cellStyle name="Note 9 3 2 3 3 2" xfId="10844" xr:uid="{00000000-0005-0000-0000-0000DA050000}"/>
    <cellStyle name="Note 9 3 2 3 4" xfId="6609" xr:uid="{00000000-0005-0000-0000-0000EE050000}"/>
    <cellStyle name="Note 9 3 2 3 4 2" xfId="13738" xr:uid="{00000000-0005-0000-0000-0000EE050000}"/>
    <cellStyle name="Note 9 3 2 3 5" xfId="8005" xr:uid="{00000000-0005-0000-0000-0000DA050000}"/>
    <cellStyle name="Note 9 3 2 4" xfId="1303" xr:uid="{00000000-0005-0000-0000-00006F0B0000}"/>
    <cellStyle name="Note 9 3 2 4 2" xfId="2730" xr:uid="{00000000-0005-0000-0000-0000700B0000}"/>
    <cellStyle name="Note 9 3 2 4 2 2" xfId="5570" xr:uid="{00000000-0005-0000-0000-00006F0B0000}"/>
    <cellStyle name="Note 9 3 2 4 2 2 2" xfId="12727" xr:uid="{00000000-0005-0000-0000-0000DB050000}"/>
    <cellStyle name="Note 9 3 2 4 2 3" xfId="9888" xr:uid="{00000000-0005-0000-0000-0000DB050000}"/>
    <cellStyle name="Note 9 3 2 4 3" xfId="4151" xr:uid="{00000000-0005-0000-0000-00006E0B0000}"/>
    <cellStyle name="Note 9 3 2 4 3 2" xfId="11308" xr:uid="{00000000-0005-0000-0000-0000DB050000}"/>
    <cellStyle name="Note 9 3 2 4 4" xfId="7072" xr:uid="{00000000-0005-0000-0000-0000EF050000}"/>
    <cellStyle name="Note 9 3 2 4 4 2" xfId="14201" xr:uid="{00000000-0005-0000-0000-0000EF050000}"/>
    <cellStyle name="Note 9 3 2 4 5" xfId="8469" xr:uid="{00000000-0005-0000-0000-0000DB050000}"/>
    <cellStyle name="Note 9 3 2 5" xfId="1800" xr:uid="{00000000-0005-0000-0000-0000710B0000}"/>
    <cellStyle name="Note 9 3 2 5 2" xfId="4640" xr:uid="{00000000-0005-0000-0000-0000700B0000}"/>
    <cellStyle name="Note 9 3 2 5 2 2" xfId="11797" xr:uid="{00000000-0005-0000-0000-0000D6050000}"/>
    <cellStyle name="Note 9 3 2 5 3" xfId="8958" xr:uid="{00000000-0005-0000-0000-0000D6050000}"/>
    <cellStyle name="Note 9 3 2 6" xfId="3221" xr:uid="{00000000-0005-0000-0000-0000650B0000}"/>
    <cellStyle name="Note 9 3 2 6 2" xfId="10378" xr:uid="{00000000-0005-0000-0000-0000D6050000}"/>
    <cellStyle name="Note 9 3 2 7" xfId="6093" xr:uid="{00000000-0005-0000-0000-000048020000}"/>
    <cellStyle name="Note 9 3 2 7 2" xfId="13262" xr:uid="{00000000-0005-0000-0000-000048020000}"/>
    <cellStyle name="Note 9 3 2 8" xfId="7539" xr:uid="{00000000-0005-0000-0000-0000D6050000}"/>
    <cellStyle name="Note 9 3 3" xfId="477" xr:uid="{00000000-0005-0000-0000-0000720B0000}"/>
    <cellStyle name="Note 9 3 3 2" xfId="943" xr:uid="{00000000-0005-0000-0000-0000730B0000}"/>
    <cellStyle name="Note 9 3 3 2 2" xfId="2370" xr:uid="{00000000-0005-0000-0000-0000740B0000}"/>
    <cellStyle name="Note 9 3 3 2 2 2" xfId="5210" xr:uid="{00000000-0005-0000-0000-0000730B0000}"/>
    <cellStyle name="Note 9 3 3 2 2 2 2" xfId="12367" xr:uid="{00000000-0005-0000-0000-0000DD050000}"/>
    <cellStyle name="Note 9 3 3 2 2 3" xfId="9528" xr:uid="{00000000-0005-0000-0000-0000DD050000}"/>
    <cellStyle name="Note 9 3 3 2 3" xfId="3791" xr:uid="{00000000-0005-0000-0000-0000720B0000}"/>
    <cellStyle name="Note 9 3 3 2 3 2" xfId="10948" xr:uid="{00000000-0005-0000-0000-0000DD050000}"/>
    <cellStyle name="Note 9 3 3 2 4" xfId="6713" xr:uid="{00000000-0005-0000-0000-0000F1050000}"/>
    <cellStyle name="Note 9 3 3 2 4 2" xfId="13842" xr:uid="{00000000-0005-0000-0000-0000F1050000}"/>
    <cellStyle name="Note 9 3 3 2 5" xfId="8109" xr:uid="{00000000-0005-0000-0000-0000DD050000}"/>
    <cellStyle name="Note 9 3 3 3" xfId="1407" xr:uid="{00000000-0005-0000-0000-0000750B0000}"/>
    <cellStyle name="Note 9 3 3 3 2" xfId="2834" xr:uid="{00000000-0005-0000-0000-0000760B0000}"/>
    <cellStyle name="Note 9 3 3 3 2 2" xfId="5674" xr:uid="{00000000-0005-0000-0000-0000750B0000}"/>
    <cellStyle name="Note 9 3 3 3 2 2 2" xfId="12831" xr:uid="{00000000-0005-0000-0000-0000DE050000}"/>
    <cellStyle name="Note 9 3 3 3 2 3" xfId="9992" xr:uid="{00000000-0005-0000-0000-0000DE050000}"/>
    <cellStyle name="Note 9 3 3 3 3" xfId="4255" xr:uid="{00000000-0005-0000-0000-0000740B0000}"/>
    <cellStyle name="Note 9 3 3 3 3 2" xfId="11412" xr:uid="{00000000-0005-0000-0000-0000DE050000}"/>
    <cellStyle name="Note 9 3 3 3 4" xfId="7176" xr:uid="{00000000-0005-0000-0000-0000F2050000}"/>
    <cellStyle name="Note 9 3 3 3 4 2" xfId="14305" xr:uid="{00000000-0005-0000-0000-0000F2050000}"/>
    <cellStyle name="Note 9 3 3 3 5" xfId="8573" xr:uid="{00000000-0005-0000-0000-0000DE050000}"/>
    <cellStyle name="Note 9 3 3 4" xfId="1904" xr:uid="{00000000-0005-0000-0000-0000770B0000}"/>
    <cellStyle name="Note 9 3 3 4 2" xfId="4744" xr:uid="{00000000-0005-0000-0000-0000760B0000}"/>
    <cellStyle name="Note 9 3 3 4 2 2" xfId="11901" xr:uid="{00000000-0005-0000-0000-0000DC050000}"/>
    <cellStyle name="Note 9 3 3 4 3" xfId="9062" xr:uid="{00000000-0005-0000-0000-0000DC050000}"/>
    <cellStyle name="Note 9 3 3 5" xfId="3325" xr:uid="{00000000-0005-0000-0000-0000710B0000}"/>
    <cellStyle name="Note 9 3 3 5 2" xfId="10482" xr:uid="{00000000-0005-0000-0000-0000DC050000}"/>
    <cellStyle name="Note 9 3 3 6" xfId="6197" xr:uid="{00000000-0005-0000-0000-00004A020000}"/>
    <cellStyle name="Note 9 3 3 6 2" xfId="13366" xr:uid="{00000000-0005-0000-0000-00004A020000}"/>
    <cellStyle name="Note 9 3 3 7" xfId="7643" xr:uid="{00000000-0005-0000-0000-0000DC050000}"/>
    <cellStyle name="Note 9 3 4" xfId="710" xr:uid="{00000000-0005-0000-0000-0000780B0000}"/>
    <cellStyle name="Note 9 3 4 2" xfId="2137" xr:uid="{00000000-0005-0000-0000-0000790B0000}"/>
    <cellStyle name="Note 9 3 4 2 2" xfId="4977" xr:uid="{00000000-0005-0000-0000-0000780B0000}"/>
    <cellStyle name="Note 9 3 4 2 2 2" xfId="12134" xr:uid="{00000000-0005-0000-0000-0000DF050000}"/>
    <cellStyle name="Note 9 3 4 2 3" xfId="9295" xr:uid="{00000000-0005-0000-0000-0000DF050000}"/>
    <cellStyle name="Note 9 3 4 3" xfId="3558" xr:uid="{00000000-0005-0000-0000-0000770B0000}"/>
    <cellStyle name="Note 9 3 4 3 2" xfId="10715" xr:uid="{00000000-0005-0000-0000-0000DF050000}"/>
    <cellStyle name="Note 9 3 4 4" xfId="6480" xr:uid="{00000000-0005-0000-0000-0000F3050000}"/>
    <cellStyle name="Note 9 3 4 4 2" xfId="13609" xr:uid="{00000000-0005-0000-0000-0000F3050000}"/>
    <cellStyle name="Note 9 3 4 5" xfId="7876" xr:uid="{00000000-0005-0000-0000-0000DF050000}"/>
    <cellStyle name="Note 9 3 5" xfId="1174" xr:uid="{00000000-0005-0000-0000-00007A0B0000}"/>
    <cellStyle name="Note 9 3 5 2" xfId="2601" xr:uid="{00000000-0005-0000-0000-00007B0B0000}"/>
    <cellStyle name="Note 9 3 5 2 2" xfId="5441" xr:uid="{00000000-0005-0000-0000-00007A0B0000}"/>
    <cellStyle name="Note 9 3 5 2 2 2" xfId="12598" xr:uid="{00000000-0005-0000-0000-0000E0050000}"/>
    <cellStyle name="Note 9 3 5 2 3" xfId="9759" xr:uid="{00000000-0005-0000-0000-0000E0050000}"/>
    <cellStyle name="Note 9 3 5 3" xfId="4022" xr:uid="{00000000-0005-0000-0000-0000790B0000}"/>
    <cellStyle name="Note 9 3 5 3 2" xfId="11179" xr:uid="{00000000-0005-0000-0000-0000E0050000}"/>
    <cellStyle name="Note 9 3 5 4" xfId="6943" xr:uid="{00000000-0005-0000-0000-0000F4050000}"/>
    <cellStyle name="Note 9 3 5 4 2" xfId="14072" xr:uid="{00000000-0005-0000-0000-0000F4050000}"/>
    <cellStyle name="Note 9 3 5 5" xfId="8340" xr:uid="{00000000-0005-0000-0000-0000E0050000}"/>
    <cellStyle name="Note 9 3 6" xfId="1671" xr:uid="{00000000-0005-0000-0000-00007C0B0000}"/>
    <cellStyle name="Note 9 3 6 2" xfId="4511" xr:uid="{00000000-0005-0000-0000-00007B0B0000}"/>
    <cellStyle name="Note 9 3 6 2 2" xfId="11668" xr:uid="{00000000-0005-0000-0000-0000D5050000}"/>
    <cellStyle name="Note 9 3 6 3" xfId="8829" xr:uid="{00000000-0005-0000-0000-0000D5050000}"/>
    <cellStyle name="Note 9 3 7" xfId="3092" xr:uid="{00000000-0005-0000-0000-0000640B0000}"/>
    <cellStyle name="Note 9 3 7 2" xfId="10249" xr:uid="{00000000-0005-0000-0000-0000D5050000}"/>
    <cellStyle name="Note 9 3 8" xfId="5964" xr:uid="{00000000-0005-0000-0000-000047020000}"/>
    <cellStyle name="Note 9 3 8 2" xfId="13133" xr:uid="{00000000-0005-0000-0000-000047020000}"/>
    <cellStyle name="Note 9 3 9" xfId="7409" xr:uid="{00000000-0005-0000-0000-0000D5050000}"/>
    <cellStyle name="Note 9 4" xfId="336" xr:uid="{00000000-0005-0000-0000-00007D0B0000}"/>
    <cellStyle name="Note 9 4 2" xfId="604" xr:uid="{00000000-0005-0000-0000-00007E0B0000}"/>
    <cellStyle name="Note 9 4 2 2" xfId="1070" xr:uid="{00000000-0005-0000-0000-00007F0B0000}"/>
    <cellStyle name="Note 9 4 2 2 2" xfId="2497" xr:uid="{00000000-0005-0000-0000-0000800B0000}"/>
    <cellStyle name="Note 9 4 2 2 2 2" xfId="5337" xr:uid="{00000000-0005-0000-0000-00007F0B0000}"/>
    <cellStyle name="Note 9 4 2 2 2 2 2" xfId="12494" xr:uid="{00000000-0005-0000-0000-0000E3050000}"/>
    <cellStyle name="Note 9 4 2 2 2 3" xfId="9655" xr:uid="{00000000-0005-0000-0000-0000E3050000}"/>
    <cellStyle name="Note 9 4 2 2 3" xfId="3918" xr:uid="{00000000-0005-0000-0000-00007E0B0000}"/>
    <cellStyle name="Note 9 4 2 2 3 2" xfId="11075" xr:uid="{00000000-0005-0000-0000-0000E3050000}"/>
    <cellStyle name="Note 9 4 2 2 4" xfId="6839" xr:uid="{00000000-0005-0000-0000-0000F7050000}"/>
    <cellStyle name="Note 9 4 2 2 4 2" xfId="13968" xr:uid="{00000000-0005-0000-0000-0000F7050000}"/>
    <cellStyle name="Note 9 4 2 2 5" xfId="8236" xr:uid="{00000000-0005-0000-0000-0000E3050000}"/>
    <cellStyle name="Note 9 4 2 3" xfId="1534" xr:uid="{00000000-0005-0000-0000-0000810B0000}"/>
    <cellStyle name="Note 9 4 2 3 2" xfId="2961" xr:uid="{00000000-0005-0000-0000-0000820B0000}"/>
    <cellStyle name="Note 9 4 2 3 2 2" xfId="5801" xr:uid="{00000000-0005-0000-0000-0000810B0000}"/>
    <cellStyle name="Note 9 4 2 3 2 2 2" xfId="12958" xr:uid="{00000000-0005-0000-0000-0000E4050000}"/>
    <cellStyle name="Note 9 4 2 3 2 3" xfId="10119" xr:uid="{00000000-0005-0000-0000-0000E4050000}"/>
    <cellStyle name="Note 9 4 2 3 3" xfId="4382" xr:uid="{00000000-0005-0000-0000-0000800B0000}"/>
    <cellStyle name="Note 9 4 2 3 3 2" xfId="11539" xr:uid="{00000000-0005-0000-0000-0000E4050000}"/>
    <cellStyle name="Note 9 4 2 3 4" xfId="7303" xr:uid="{00000000-0005-0000-0000-0000F8050000}"/>
    <cellStyle name="Note 9 4 2 3 4 2" xfId="14432" xr:uid="{00000000-0005-0000-0000-0000F8050000}"/>
    <cellStyle name="Note 9 4 2 3 5" xfId="8700" xr:uid="{00000000-0005-0000-0000-0000E4050000}"/>
    <cellStyle name="Note 9 4 2 4" xfId="2031" xr:uid="{00000000-0005-0000-0000-0000830B0000}"/>
    <cellStyle name="Note 9 4 2 4 2" xfId="4871" xr:uid="{00000000-0005-0000-0000-0000820B0000}"/>
    <cellStyle name="Note 9 4 2 4 2 2" xfId="12028" xr:uid="{00000000-0005-0000-0000-0000E2050000}"/>
    <cellStyle name="Note 9 4 2 4 3" xfId="9189" xr:uid="{00000000-0005-0000-0000-0000E2050000}"/>
    <cellStyle name="Note 9 4 2 5" xfId="3452" xr:uid="{00000000-0005-0000-0000-00007D0B0000}"/>
    <cellStyle name="Note 9 4 2 5 2" xfId="10609" xr:uid="{00000000-0005-0000-0000-0000E2050000}"/>
    <cellStyle name="Note 9 4 2 6" xfId="6324" xr:uid="{00000000-0005-0000-0000-00004C020000}"/>
    <cellStyle name="Note 9 4 2 6 2" xfId="13493" xr:uid="{00000000-0005-0000-0000-00004C020000}"/>
    <cellStyle name="Note 9 4 2 7" xfId="7770" xr:uid="{00000000-0005-0000-0000-0000E2050000}"/>
    <cellStyle name="Note 9 4 3" xfId="837" xr:uid="{00000000-0005-0000-0000-0000840B0000}"/>
    <cellStyle name="Note 9 4 3 2" xfId="2264" xr:uid="{00000000-0005-0000-0000-0000850B0000}"/>
    <cellStyle name="Note 9 4 3 2 2" xfId="5104" xr:uid="{00000000-0005-0000-0000-0000840B0000}"/>
    <cellStyle name="Note 9 4 3 2 2 2" xfId="12261" xr:uid="{00000000-0005-0000-0000-0000E5050000}"/>
    <cellStyle name="Note 9 4 3 2 3" xfId="9422" xr:uid="{00000000-0005-0000-0000-0000E5050000}"/>
    <cellStyle name="Note 9 4 3 3" xfId="3685" xr:uid="{00000000-0005-0000-0000-0000830B0000}"/>
    <cellStyle name="Note 9 4 3 3 2" xfId="10842" xr:uid="{00000000-0005-0000-0000-0000E5050000}"/>
    <cellStyle name="Note 9 4 3 4" xfId="6607" xr:uid="{00000000-0005-0000-0000-0000F9050000}"/>
    <cellStyle name="Note 9 4 3 4 2" xfId="13736" xr:uid="{00000000-0005-0000-0000-0000F9050000}"/>
    <cellStyle name="Note 9 4 3 5" xfId="8003" xr:uid="{00000000-0005-0000-0000-0000E5050000}"/>
    <cellStyle name="Note 9 4 4" xfId="1301" xr:uid="{00000000-0005-0000-0000-0000860B0000}"/>
    <cellStyle name="Note 9 4 4 2" xfId="2728" xr:uid="{00000000-0005-0000-0000-0000870B0000}"/>
    <cellStyle name="Note 9 4 4 2 2" xfId="5568" xr:uid="{00000000-0005-0000-0000-0000860B0000}"/>
    <cellStyle name="Note 9 4 4 2 2 2" xfId="12725" xr:uid="{00000000-0005-0000-0000-0000E6050000}"/>
    <cellStyle name="Note 9 4 4 2 3" xfId="9886" xr:uid="{00000000-0005-0000-0000-0000E6050000}"/>
    <cellStyle name="Note 9 4 4 3" xfId="4149" xr:uid="{00000000-0005-0000-0000-0000850B0000}"/>
    <cellStyle name="Note 9 4 4 3 2" xfId="11306" xr:uid="{00000000-0005-0000-0000-0000E6050000}"/>
    <cellStyle name="Note 9 4 4 4" xfId="7070" xr:uid="{00000000-0005-0000-0000-0000FA050000}"/>
    <cellStyle name="Note 9 4 4 4 2" xfId="14199" xr:uid="{00000000-0005-0000-0000-0000FA050000}"/>
    <cellStyle name="Note 9 4 4 5" xfId="8467" xr:uid="{00000000-0005-0000-0000-0000E6050000}"/>
    <cellStyle name="Note 9 4 5" xfId="1798" xr:uid="{00000000-0005-0000-0000-0000880B0000}"/>
    <cellStyle name="Note 9 4 5 2" xfId="4638" xr:uid="{00000000-0005-0000-0000-0000870B0000}"/>
    <cellStyle name="Note 9 4 5 2 2" xfId="11795" xr:uid="{00000000-0005-0000-0000-0000E1050000}"/>
    <cellStyle name="Note 9 4 5 3" xfId="8956" xr:uid="{00000000-0005-0000-0000-0000E1050000}"/>
    <cellStyle name="Note 9 4 6" xfId="3219" xr:uid="{00000000-0005-0000-0000-00007C0B0000}"/>
    <cellStyle name="Note 9 4 6 2" xfId="10376" xr:uid="{00000000-0005-0000-0000-0000E1050000}"/>
    <cellStyle name="Note 9 4 7" xfId="6091" xr:uid="{00000000-0005-0000-0000-00004B020000}"/>
    <cellStyle name="Note 9 4 7 2" xfId="13260" xr:uid="{00000000-0005-0000-0000-00004B020000}"/>
    <cellStyle name="Note 9 4 8" xfId="7537" xr:uid="{00000000-0005-0000-0000-0000E1050000}"/>
    <cellStyle name="Note 9 5" xfId="399" xr:uid="{00000000-0005-0000-0000-0000890B0000}"/>
    <cellStyle name="Note 9 5 2" xfId="870" xr:uid="{00000000-0005-0000-0000-00008A0B0000}"/>
    <cellStyle name="Note 9 5 2 2" xfId="2297" xr:uid="{00000000-0005-0000-0000-00008B0B0000}"/>
    <cellStyle name="Note 9 5 2 2 2" xfId="5137" xr:uid="{00000000-0005-0000-0000-00008A0B0000}"/>
    <cellStyle name="Note 9 5 2 2 2 2" xfId="12294" xr:uid="{00000000-0005-0000-0000-0000E8050000}"/>
    <cellStyle name="Note 9 5 2 2 3" xfId="9455" xr:uid="{00000000-0005-0000-0000-0000E8050000}"/>
    <cellStyle name="Note 9 5 2 3" xfId="3718" xr:uid="{00000000-0005-0000-0000-0000890B0000}"/>
    <cellStyle name="Note 9 5 2 3 2" xfId="10875" xr:uid="{00000000-0005-0000-0000-0000E8050000}"/>
    <cellStyle name="Note 9 5 2 4" xfId="6640" xr:uid="{00000000-0005-0000-0000-0000FC050000}"/>
    <cellStyle name="Note 9 5 2 4 2" xfId="13769" xr:uid="{00000000-0005-0000-0000-0000FC050000}"/>
    <cellStyle name="Note 9 5 2 5" xfId="8036" xr:uid="{00000000-0005-0000-0000-0000E8050000}"/>
    <cellStyle name="Note 9 5 3" xfId="1334" xr:uid="{00000000-0005-0000-0000-00008C0B0000}"/>
    <cellStyle name="Note 9 5 3 2" xfId="2761" xr:uid="{00000000-0005-0000-0000-00008D0B0000}"/>
    <cellStyle name="Note 9 5 3 2 2" xfId="5601" xr:uid="{00000000-0005-0000-0000-00008C0B0000}"/>
    <cellStyle name="Note 9 5 3 2 2 2" xfId="12758" xr:uid="{00000000-0005-0000-0000-0000E9050000}"/>
    <cellStyle name="Note 9 5 3 2 3" xfId="9919" xr:uid="{00000000-0005-0000-0000-0000E9050000}"/>
    <cellStyle name="Note 9 5 3 3" xfId="4182" xr:uid="{00000000-0005-0000-0000-00008B0B0000}"/>
    <cellStyle name="Note 9 5 3 3 2" xfId="11339" xr:uid="{00000000-0005-0000-0000-0000E9050000}"/>
    <cellStyle name="Note 9 5 3 4" xfId="7103" xr:uid="{00000000-0005-0000-0000-0000FD050000}"/>
    <cellStyle name="Note 9 5 3 4 2" xfId="14232" xr:uid="{00000000-0005-0000-0000-0000FD050000}"/>
    <cellStyle name="Note 9 5 3 5" xfId="8500" xr:uid="{00000000-0005-0000-0000-0000E9050000}"/>
    <cellStyle name="Note 9 5 4" xfId="1831" xr:uid="{00000000-0005-0000-0000-00008E0B0000}"/>
    <cellStyle name="Note 9 5 4 2" xfId="4671" xr:uid="{00000000-0005-0000-0000-00008D0B0000}"/>
    <cellStyle name="Note 9 5 4 2 2" xfId="11828" xr:uid="{00000000-0005-0000-0000-0000E7050000}"/>
    <cellStyle name="Note 9 5 4 3" xfId="8989" xr:uid="{00000000-0005-0000-0000-0000E7050000}"/>
    <cellStyle name="Note 9 5 5" xfId="3252" xr:uid="{00000000-0005-0000-0000-0000880B0000}"/>
    <cellStyle name="Note 9 5 5 2" xfId="10409" xr:uid="{00000000-0005-0000-0000-0000E7050000}"/>
    <cellStyle name="Note 9 5 6" xfId="6124" xr:uid="{00000000-0005-0000-0000-00004D020000}"/>
    <cellStyle name="Note 9 5 6 2" xfId="13293" xr:uid="{00000000-0005-0000-0000-00004D020000}"/>
    <cellStyle name="Note 9 5 7" xfId="7570" xr:uid="{00000000-0005-0000-0000-0000E7050000}"/>
    <cellStyle name="Note 9 6" xfId="637" xr:uid="{00000000-0005-0000-0000-00008F0B0000}"/>
    <cellStyle name="Note 9 6 2" xfId="2064" xr:uid="{00000000-0005-0000-0000-0000900B0000}"/>
    <cellStyle name="Note 9 6 2 2" xfId="4904" xr:uid="{00000000-0005-0000-0000-00008F0B0000}"/>
    <cellStyle name="Note 9 6 2 2 2" xfId="12061" xr:uid="{00000000-0005-0000-0000-0000EA050000}"/>
    <cellStyle name="Note 9 6 2 3" xfId="9222" xr:uid="{00000000-0005-0000-0000-0000EA050000}"/>
    <cellStyle name="Note 9 6 3" xfId="3485" xr:uid="{00000000-0005-0000-0000-00008E0B0000}"/>
    <cellStyle name="Note 9 6 3 2" xfId="10642" xr:uid="{00000000-0005-0000-0000-0000EA050000}"/>
    <cellStyle name="Note 9 6 4" xfId="6407" xr:uid="{00000000-0005-0000-0000-0000FE050000}"/>
    <cellStyle name="Note 9 6 4 2" xfId="13536" xr:uid="{00000000-0005-0000-0000-0000FE050000}"/>
    <cellStyle name="Note 9 6 5" xfId="7803" xr:uid="{00000000-0005-0000-0000-0000EA050000}"/>
    <cellStyle name="Note 9 7" xfId="1101" xr:uid="{00000000-0005-0000-0000-0000910B0000}"/>
    <cellStyle name="Note 9 7 2" xfId="2528" xr:uid="{00000000-0005-0000-0000-0000920B0000}"/>
    <cellStyle name="Note 9 7 2 2" xfId="5368" xr:uid="{00000000-0005-0000-0000-0000910B0000}"/>
    <cellStyle name="Note 9 7 2 2 2" xfId="12525" xr:uid="{00000000-0005-0000-0000-0000EB050000}"/>
    <cellStyle name="Note 9 7 2 3" xfId="9686" xr:uid="{00000000-0005-0000-0000-0000EB050000}"/>
    <cellStyle name="Note 9 7 3" xfId="3949" xr:uid="{00000000-0005-0000-0000-0000900B0000}"/>
    <cellStyle name="Note 9 7 3 2" xfId="11106" xr:uid="{00000000-0005-0000-0000-0000EB050000}"/>
    <cellStyle name="Note 9 7 4" xfId="6870" xr:uid="{00000000-0005-0000-0000-0000FF050000}"/>
    <cellStyle name="Note 9 7 4 2" xfId="13999" xr:uid="{00000000-0005-0000-0000-0000FF050000}"/>
    <cellStyle name="Note 9 7 5" xfId="8267" xr:uid="{00000000-0005-0000-0000-0000EB050000}"/>
    <cellStyle name="Note 9 8" xfId="1597" xr:uid="{00000000-0005-0000-0000-0000930B0000}"/>
    <cellStyle name="Note 9 8 2" xfId="4437" xr:uid="{00000000-0005-0000-0000-0000920B0000}"/>
    <cellStyle name="Note 9 8 2 2" xfId="11594" xr:uid="{00000000-0005-0000-0000-0000C8050000}"/>
    <cellStyle name="Note 9 8 3" xfId="8755" xr:uid="{00000000-0005-0000-0000-0000C8050000}"/>
    <cellStyle name="Note 9 9" xfId="3019" xr:uid="{00000000-0005-0000-0000-00004B0B0000}"/>
    <cellStyle name="Note 9 9 2" xfId="10176" xr:uid="{00000000-0005-0000-0000-0000C8050000}"/>
    <cellStyle name="Output" xfId="54" builtinId="21" customBuiltin="1"/>
    <cellStyle name="Output 2" xfId="153" xr:uid="{00000000-0005-0000-0000-0000950B0000}"/>
    <cellStyle name="Output 2 2" xfId="339" xr:uid="{00000000-0005-0000-0000-0000960B0000}"/>
    <cellStyle name="Output 3" xfId="400" xr:uid="{00000000-0005-0000-0000-0000970B0000}"/>
    <cellStyle name="Output 4" xfId="5887" xr:uid="{00000000-0005-0000-0000-000051020000}"/>
    <cellStyle name="Output 5" xfId="13024" xr:uid="{00000000-0005-0000-0000-0000B2320000}"/>
    <cellStyle name="Percent" xfId="55" builtinId="5"/>
    <cellStyle name="Percent 2" xfId="104" xr:uid="{00000000-0005-0000-0000-0000990B0000}"/>
    <cellStyle name="Percent 3" xfId="245" xr:uid="{00000000-0005-0000-0000-00009A0B0000}"/>
    <cellStyle name="Percent 3 2" xfId="6380" xr:uid="{00000000-0005-0000-0000-000005060000}"/>
    <cellStyle name="Percent 4" xfId="244" xr:uid="{00000000-0005-0000-0000-00009B0B0000}"/>
    <cellStyle name="Percent 5" xfId="401" xr:uid="{00000000-0005-0000-0000-00009C0B0000}"/>
    <cellStyle name="Percent 5 2" xfId="6389" xr:uid="{00000000-0005-0000-0000-000007060000}"/>
    <cellStyle name="Percent 6" xfId="345" xr:uid="{00000000-0005-0000-0000-00009D0B0000}"/>
    <cellStyle name="Percent 6 2" xfId="842" xr:uid="{00000000-0005-0000-0000-00009E0B0000}"/>
    <cellStyle name="Percent 6 2 2" xfId="2269" xr:uid="{00000000-0005-0000-0000-00009F0B0000}"/>
    <cellStyle name="Percent 6 2 2 2" xfId="5109" xr:uid="{00000000-0005-0000-0000-00009E0B0000}"/>
    <cellStyle name="Percent 6 2 2 2 2" xfId="12266" xr:uid="{00000000-0005-0000-0000-0000F6050000}"/>
    <cellStyle name="Percent 6 2 2 3" xfId="9427" xr:uid="{00000000-0005-0000-0000-0000F6050000}"/>
    <cellStyle name="Percent 6 2 3" xfId="3690" xr:uid="{00000000-0005-0000-0000-00009D0B0000}"/>
    <cellStyle name="Percent 6 2 3 2" xfId="10847" xr:uid="{00000000-0005-0000-0000-0000F6050000}"/>
    <cellStyle name="Percent 6 2 4" xfId="6612" xr:uid="{00000000-0005-0000-0000-000009060000}"/>
    <cellStyle name="Percent 6 2 4 2" xfId="13741" xr:uid="{00000000-0005-0000-0000-000009060000}"/>
    <cellStyle name="Percent 6 2 5" xfId="8008" xr:uid="{00000000-0005-0000-0000-0000F6050000}"/>
    <cellStyle name="Percent 6 3" xfId="1306" xr:uid="{00000000-0005-0000-0000-0000A00B0000}"/>
    <cellStyle name="Percent 6 3 2" xfId="2733" xr:uid="{00000000-0005-0000-0000-0000A10B0000}"/>
    <cellStyle name="Percent 6 3 2 2" xfId="5573" xr:uid="{00000000-0005-0000-0000-0000A00B0000}"/>
    <cellStyle name="Percent 6 3 2 2 2" xfId="12730" xr:uid="{00000000-0005-0000-0000-0000F7050000}"/>
    <cellStyle name="Percent 6 3 2 3" xfId="9891" xr:uid="{00000000-0005-0000-0000-0000F7050000}"/>
    <cellStyle name="Percent 6 3 3" xfId="4154" xr:uid="{00000000-0005-0000-0000-00009F0B0000}"/>
    <cellStyle name="Percent 6 3 3 2" xfId="11311" xr:uid="{00000000-0005-0000-0000-0000F7050000}"/>
    <cellStyle name="Percent 6 3 4" xfId="7075" xr:uid="{00000000-0005-0000-0000-00000A060000}"/>
    <cellStyle name="Percent 6 3 4 2" xfId="14204" xr:uid="{00000000-0005-0000-0000-00000A060000}"/>
    <cellStyle name="Percent 6 3 5" xfId="8472" xr:uid="{00000000-0005-0000-0000-0000F7050000}"/>
    <cellStyle name="Percent 6 4" xfId="1803" xr:uid="{00000000-0005-0000-0000-0000A20B0000}"/>
    <cellStyle name="Percent 6 4 2" xfId="4643" xr:uid="{00000000-0005-0000-0000-0000A10B0000}"/>
    <cellStyle name="Percent 6 4 2 2" xfId="11800" xr:uid="{00000000-0005-0000-0000-0000F5050000}"/>
    <cellStyle name="Percent 6 4 3" xfId="8961" xr:uid="{00000000-0005-0000-0000-0000F5050000}"/>
    <cellStyle name="Percent 6 5" xfId="3224" xr:uid="{00000000-0005-0000-0000-00009C0B0000}"/>
    <cellStyle name="Percent 6 5 2" xfId="10381" xr:uid="{00000000-0005-0000-0000-0000F5050000}"/>
    <cellStyle name="Percent 6 6" xfId="6096" xr:uid="{00000000-0005-0000-0000-000056020000}"/>
    <cellStyle name="Percent 6 6 2" xfId="13265" xr:uid="{00000000-0005-0000-0000-000056020000}"/>
    <cellStyle name="Percent 6 7" xfId="7542" xr:uid="{00000000-0005-0000-0000-0000F5050000}"/>
    <cellStyle name="Percent 7" xfId="5888" xr:uid="{00000000-0005-0000-0000-000057020000}"/>
    <cellStyle name="Percent 7 2" xfId="6364" xr:uid="{00000000-0005-0000-0000-00000B060000}"/>
    <cellStyle name="Percent 8" xfId="13004" xr:uid="{00000000-0005-0000-0000-0000B7320000}"/>
    <cellStyle name="Title" xfId="56" builtinId="15" customBuiltin="1"/>
    <cellStyle name="Title 2" xfId="144" xr:uid="{00000000-0005-0000-0000-0000A40B0000}"/>
    <cellStyle name="Title 2 2" xfId="340" xr:uid="{00000000-0005-0000-0000-0000A50B0000}"/>
    <cellStyle name="Title 3" xfId="402" xr:uid="{00000000-0005-0000-0000-0000A60B0000}"/>
    <cellStyle name="Title 4" xfId="1549" xr:uid="{00000000-0005-0000-0000-0000A70B0000}"/>
    <cellStyle name="Title 4 2" xfId="5889" xr:uid="{00000000-0005-0000-0000-00005B020000}"/>
    <cellStyle name="Title 5" xfId="13010" xr:uid="{00000000-0005-0000-0000-0000DB320000}"/>
    <cellStyle name="Total" xfId="57" builtinId="25" customBuiltin="1"/>
    <cellStyle name="Total 2" xfId="160" xr:uid="{00000000-0005-0000-0000-0000A90B0000}"/>
    <cellStyle name="Total 2 2" xfId="341" xr:uid="{00000000-0005-0000-0000-0000AA0B0000}"/>
    <cellStyle name="Total 3" xfId="403" xr:uid="{00000000-0005-0000-0000-0000AB0B0000}"/>
    <cellStyle name="Total 4" xfId="5890" xr:uid="{00000000-0005-0000-0000-00005F020000}"/>
    <cellStyle name="Total 5" xfId="13000" xr:uid="{00000000-0005-0000-0000-0000E1320000}"/>
    <cellStyle name="Warning Text" xfId="58" builtinId="11" customBuiltin="1"/>
    <cellStyle name="Warning Text 2" xfId="157" xr:uid="{00000000-0005-0000-0000-0000AD0B0000}"/>
    <cellStyle name="Warning Text 2 2" xfId="342" xr:uid="{00000000-0005-0000-0000-0000AE0B0000}"/>
    <cellStyle name="Warning Text 3" xfId="404" xr:uid="{00000000-0005-0000-0000-0000AF0B0000}"/>
    <cellStyle name="Warning Text 4" xfId="5891" xr:uid="{00000000-0005-0000-0000-000063020000}"/>
    <cellStyle name="Warning Text 5" xfId="13020" xr:uid="{00000000-0005-0000-0000-0000E63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66675</xdr:rowOff>
    </xdr:from>
    <xdr:to>
      <xdr:col>11</xdr:col>
      <xdr:colOff>533400</xdr:colOff>
      <xdr:row>66</xdr:row>
      <xdr:rowOff>76200</xdr:rowOff>
    </xdr:to>
    <xdr:sp macro="" textlink="">
      <xdr:nvSpPr>
        <xdr:cNvPr id="8360040" name="AutoShape 1">
          <a:extLst>
            <a:ext uri="{FF2B5EF4-FFF2-40B4-BE49-F238E27FC236}">
              <a16:creationId xmlns:a16="http://schemas.microsoft.com/office/drawing/2014/main" id="{00000000-0008-0000-0000-000068907F00}"/>
            </a:ext>
          </a:extLst>
        </xdr:cNvPr>
        <xdr:cNvSpPr>
          <a:spLocks noChangeArrowheads="1"/>
        </xdr:cNvSpPr>
      </xdr:nvSpPr>
      <xdr:spPr bwMode="auto">
        <a:xfrm>
          <a:off x="180974" y="66675"/>
          <a:ext cx="7058026" cy="10829925"/>
        </a:xfrm>
        <a:prstGeom prst="foldedCorner">
          <a:avLst>
            <a:gd name="adj" fmla="val 12500"/>
          </a:avLst>
        </a:prstGeom>
        <a:solidFill>
          <a:srgbClr val="FFFFFF"/>
        </a:solidFill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32</xdr:row>
      <xdr:rowOff>104775</xdr:rowOff>
    </xdr:from>
    <xdr:to>
      <xdr:col>8</xdr:col>
      <xdr:colOff>409575</xdr:colOff>
      <xdr:row>49</xdr:row>
      <xdr:rowOff>57150</xdr:rowOff>
    </xdr:to>
    <xdr:sp macro="" textlink="">
      <xdr:nvSpPr>
        <xdr:cNvPr id="40963" name="Text Box 3">
          <a:extLst>
            <a:ext uri="{FF2B5EF4-FFF2-40B4-BE49-F238E27FC236}">
              <a16:creationId xmlns:a16="http://schemas.microsoft.com/office/drawing/2014/main" id="{00000000-0008-0000-0000-000003A00000}"/>
            </a:ext>
          </a:extLst>
        </xdr:cNvPr>
        <xdr:cNvSpPr txBox="1">
          <a:spLocks noChangeArrowheads="1"/>
        </xdr:cNvSpPr>
      </xdr:nvSpPr>
      <xdr:spPr bwMode="auto">
        <a:xfrm>
          <a:off x="1076325" y="5419725"/>
          <a:ext cx="4210050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endParaRPr lang="en-US" sz="2000" b="0" i="0" strike="noStrike">
            <a:solidFill>
              <a:srgbClr val="000000"/>
            </a:solidFill>
            <a:latin typeface="Algerian"/>
          </a:endParaRPr>
        </a:p>
        <a:p>
          <a:pPr algn="ctr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lgerian"/>
            </a:rPr>
            <a:t>AMAJUBA DISTRICT MUNICIPALITY</a:t>
          </a:r>
          <a:r>
            <a:rPr lang="en-US" sz="2000" b="0" i="0" strike="noStrike" baseline="0">
              <a:solidFill>
                <a:srgbClr val="000000"/>
              </a:solidFill>
              <a:latin typeface="Algerian"/>
            </a:rPr>
            <a:t>  DRAFT ADJUSTMENT BUDGET                                          2018/2019</a:t>
          </a:r>
          <a:endParaRPr lang="en-US" sz="2000" b="0" i="0" strike="noStrike">
            <a:solidFill>
              <a:srgbClr val="000000"/>
            </a:solidFill>
            <a:latin typeface="Algeri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</xdr:row>
          <xdr:rowOff>142875</xdr:rowOff>
        </xdr:from>
        <xdr:to>
          <xdr:col>8</xdr:col>
          <xdr:colOff>428625</xdr:colOff>
          <xdr:row>26</xdr:row>
          <xdr:rowOff>66675</xdr:rowOff>
        </xdr:to>
        <xdr:sp macro="" textlink="">
          <xdr:nvSpPr>
            <xdr:cNvPr id="40962" name="Object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juba%20DM%202015-2016/Management%20Reports/ADM%20%20C%20Schedule%20-%20Ver%202.7-MidYear%20Report-December%202015-Amend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juba%20DM%202017-2018/Budget%202018-2019/Draft%20Adjustment%20Budget%20-2018-2019/DRAFT-SALARIES%20AND%20ALLOWANCES%20BUDGET%202018-201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(1)"/>
      <sheetName val="SC7(2)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/>
      <sheetData sheetId="1"/>
      <sheetData sheetId="2">
        <row r="3">
          <cell r="B3" t="str">
            <v>Budget Year 2015/16</v>
          </cell>
        </row>
        <row r="27">
          <cell r="B27" t="str">
            <v>Description</v>
          </cell>
        </row>
        <row r="30">
          <cell r="B30" t="str">
            <v>Ref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 STAFF 2018-2019"/>
      <sheetName val="COUNCILLORS RENUMERATION"/>
    </sheetNames>
    <sheetDataSet>
      <sheetData sheetId="0">
        <row r="3">
          <cell r="A3" t="str">
            <v>DRAFT ADJUSTMENT BUDGET 2018/2019</v>
          </cell>
          <cell r="B3"/>
          <cell r="C3"/>
          <cell r="D3"/>
          <cell r="E3"/>
          <cell r="F3"/>
          <cell r="G3"/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scilla Ramsaroop" id="{218D385E-7BA9-4978-A10B-6414AAE2F0D6}" userId="S::PriscillaR@amajuba.gov.za::a5b79a78-9ed6-470a-9922-d46d9ad8abd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6" dT="2019-02-08T09:15:58.22" personId="{218D385E-7BA9-4978-A10B-6414AAE2F0D6}" id="{B1F270E5-32BE-41AD-8890-FCAD8824390A}">
    <text>jnl processed</text>
  </threadedComment>
  <threadedComment ref="E62" dT="2019-02-08T09:16:34.98" personId="{218D385E-7BA9-4978-A10B-6414AAE2F0D6}" id="{0E43C3AA-1F78-4261-9E3E-4A8AA2CC297D}">
    <text>to be journalised to Printing and Stationary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3" dT="2019-02-08T11:31:20.51" personId="{218D385E-7BA9-4978-A10B-6414AAE2F0D6}" id="{95EDDC67-9D8A-4AEF-AC0E-C4C6DCE0D308}">
    <text>DBSA Loan Interest allocated incorrectly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50" dT="2019-02-13T07:49:07.76" personId="{218D385E-7BA9-4978-A10B-6414AAE2F0D6}" id="{1B6A81F2-F49E-4562-B2DD-D8D774DDEE00}">
    <text>Incorrectly Allocated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I2"/>
  <sheetViews>
    <sheetView zoomScaleNormal="100" workbookViewId="0">
      <selection activeCell="U40" sqref="U40"/>
    </sheetView>
  </sheetViews>
  <sheetFormatPr defaultRowHeight="12.75"/>
  <sheetData>
    <row r="1" spans="1:9" ht="23.25">
      <c r="A1" s="81"/>
      <c r="B1" s="81"/>
      <c r="C1" s="81"/>
      <c r="D1" s="81"/>
      <c r="E1" s="81"/>
      <c r="F1" s="81"/>
      <c r="G1" s="81"/>
      <c r="H1" s="81"/>
      <c r="I1" s="81"/>
    </row>
    <row r="2" spans="1:9">
      <c r="A2" s="629"/>
      <c r="B2" s="629"/>
      <c r="C2" s="629"/>
      <c r="D2" s="629"/>
      <c r="E2" s="629"/>
      <c r="F2" s="629"/>
      <c r="G2" s="629"/>
      <c r="H2" s="629"/>
      <c r="I2" s="629"/>
    </row>
  </sheetData>
  <customSheetViews>
    <customSheetView guid="{FDA731C6-6FB3-4A94-83F6-34E751A839F6}" fitToPage="1">
      <selection activeCell="O43" sqref="O43"/>
      <pageMargins left="0.70866141732283472" right="0.70866141732283472" top="0.74803149606299213" bottom="0.74803149606299213" header="0.31496062992125984" footer="0.31496062992125984"/>
      <pageSetup paperSize="9" scale="81" orientation="portrait" r:id="rId1"/>
    </customSheetView>
  </customSheetViews>
  <mergeCells count="1">
    <mergeCell ref="A2:I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80" orientation="portrait" r:id="rId2"/>
  <drawing r:id="rId3"/>
  <legacyDrawing r:id="rId4"/>
  <oleObjects>
    <mc:AlternateContent xmlns:mc="http://schemas.openxmlformats.org/markup-compatibility/2006">
      <mc:Choice Requires="x14">
        <oleObject progId="MSPhotoEd.3" shapeId="40962" r:id="rId5">
          <objectPr defaultSize="0" autoPict="0" r:id="rId6">
            <anchor moveWithCells="1">
              <from>
                <xdr:col>2</xdr:col>
                <xdr:colOff>400050</xdr:colOff>
                <xdr:row>4</xdr:row>
                <xdr:rowOff>142875</xdr:rowOff>
              </from>
              <to>
                <xdr:col>8</xdr:col>
                <xdr:colOff>428625</xdr:colOff>
                <xdr:row>26</xdr:row>
                <xdr:rowOff>66675</xdr:rowOff>
              </to>
            </anchor>
          </objectPr>
        </oleObject>
      </mc:Choice>
      <mc:Fallback>
        <oleObject progId="MSPhotoEd.3" shapeId="40962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F75"/>
  <sheetViews>
    <sheetView tabSelected="1" view="pageBreakPreview" zoomScale="80" zoomScaleNormal="70" zoomScaleSheetLayoutView="80" workbookViewId="0">
      <pane ySplit="1" topLeftCell="A2" activePane="bottomLeft" state="frozen"/>
      <selection pane="bottomLeft" activeCell="B69" sqref="B69:G74"/>
    </sheetView>
  </sheetViews>
  <sheetFormatPr defaultRowHeight="15"/>
  <cols>
    <col min="1" max="1" width="4.42578125" style="291" customWidth="1"/>
    <col min="2" max="2" width="50.7109375" style="291" customWidth="1"/>
    <col min="3" max="3" width="19" style="318" customWidth="1"/>
    <col min="4" max="5" width="18" style="318" customWidth="1"/>
    <col min="6" max="6" width="20.85546875" style="318" bestFit="1" customWidth="1"/>
    <col min="7" max="7" width="22" style="318" bestFit="1" customWidth="1"/>
    <col min="8" max="8" width="23.42578125" style="318" customWidth="1"/>
    <col min="9" max="32" width="9.140625" style="318"/>
    <col min="33" max="143" width="9.140625" style="291"/>
    <col min="144" max="144" width="4.42578125" style="291" customWidth="1"/>
    <col min="145" max="145" width="50.7109375" style="291" customWidth="1"/>
    <col min="146" max="146" width="19.28515625" style="291" customWidth="1"/>
    <col min="147" max="147" width="19.85546875" style="291" customWidth="1"/>
    <col min="148" max="148" width="17.28515625" style="291" customWidth="1"/>
    <col min="149" max="149" width="18" style="291" customWidth="1"/>
    <col min="150" max="150" width="17.85546875" style="291" customWidth="1"/>
    <col min="151" max="151" width="22.42578125" style="291" customWidth="1"/>
    <col min="152" max="152" width="19" style="291" customWidth="1"/>
    <col min="153" max="153" width="18.7109375" style="291" customWidth="1"/>
    <col min="154" max="399" width="9.140625" style="291"/>
    <col min="400" max="400" width="4.42578125" style="291" customWidth="1"/>
    <col min="401" max="401" width="50.7109375" style="291" customWidth="1"/>
    <col min="402" max="402" width="19.28515625" style="291" customWidth="1"/>
    <col min="403" max="403" width="19.85546875" style="291" customWidth="1"/>
    <col min="404" max="404" width="17.28515625" style="291" customWidth="1"/>
    <col min="405" max="405" width="18" style="291" customWidth="1"/>
    <col min="406" max="406" width="17.85546875" style="291" customWidth="1"/>
    <col min="407" max="407" width="22.42578125" style="291" customWidth="1"/>
    <col min="408" max="408" width="19" style="291" customWidth="1"/>
    <col min="409" max="409" width="18.7109375" style="291" customWidth="1"/>
    <col min="410" max="655" width="9.140625" style="291"/>
    <col min="656" max="656" width="4.42578125" style="291" customWidth="1"/>
    <col min="657" max="657" width="50.7109375" style="291" customWidth="1"/>
    <col min="658" max="658" width="19.28515625" style="291" customWidth="1"/>
    <col min="659" max="659" width="19.85546875" style="291" customWidth="1"/>
    <col min="660" max="660" width="17.28515625" style="291" customWidth="1"/>
    <col min="661" max="661" width="18" style="291" customWidth="1"/>
    <col min="662" max="662" width="17.85546875" style="291" customWidth="1"/>
    <col min="663" max="663" width="22.42578125" style="291" customWidth="1"/>
    <col min="664" max="664" width="19" style="291" customWidth="1"/>
    <col min="665" max="665" width="18.7109375" style="291" customWidth="1"/>
    <col min="666" max="911" width="9.140625" style="291"/>
    <col min="912" max="912" width="4.42578125" style="291" customWidth="1"/>
    <col min="913" max="913" width="50.7109375" style="291" customWidth="1"/>
    <col min="914" max="914" width="19.28515625" style="291" customWidth="1"/>
    <col min="915" max="915" width="19.85546875" style="291" customWidth="1"/>
    <col min="916" max="916" width="17.28515625" style="291" customWidth="1"/>
    <col min="917" max="917" width="18" style="291" customWidth="1"/>
    <col min="918" max="918" width="17.85546875" style="291" customWidth="1"/>
    <col min="919" max="919" width="22.42578125" style="291" customWidth="1"/>
    <col min="920" max="920" width="19" style="291" customWidth="1"/>
    <col min="921" max="921" width="18.7109375" style="291" customWidth="1"/>
    <col min="922" max="1167" width="9.140625" style="291"/>
    <col min="1168" max="1168" width="4.42578125" style="291" customWidth="1"/>
    <col min="1169" max="1169" width="50.7109375" style="291" customWidth="1"/>
    <col min="1170" max="1170" width="19.28515625" style="291" customWidth="1"/>
    <col min="1171" max="1171" width="19.85546875" style="291" customWidth="1"/>
    <col min="1172" max="1172" width="17.28515625" style="291" customWidth="1"/>
    <col min="1173" max="1173" width="18" style="291" customWidth="1"/>
    <col min="1174" max="1174" width="17.85546875" style="291" customWidth="1"/>
    <col min="1175" max="1175" width="22.42578125" style="291" customWidth="1"/>
    <col min="1176" max="1176" width="19" style="291" customWidth="1"/>
    <col min="1177" max="1177" width="18.7109375" style="291" customWidth="1"/>
    <col min="1178" max="1423" width="9.140625" style="291"/>
    <col min="1424" max="1424" width="4.42578125" style="291" customWidth="1"/>
    <col min="1425" max="1425" width="50.7109375" style="291" customWidth="1"/>
    <col min="1426" max="1426" width="19.28515625" style="291" customWidth="1"/>
    <col min="1427" max="1427" width="19.85546875" style="291" customWidth="1"/>
    <col min="1428" max="1428" width="17.28515625" style="291" customWidth="1"/>
    <col min="1429" max="1429" width="18" style="291" customWidth="1"/>
    <col min="1430" max="1430" width="17.85546875" style="291" customWidth="1"/>
    <col min="1431" max="1431" width="22.42578125" style="291" customWidth="1"/>
    <col min="1432" max="1432" width="19" style="291" customWidth="1"/>
    <col min="1433" max="1433" width="18.7109375" style="291" customWidth="1"/>
    <col min="1434" max="1679" width="9.140625" style="291"/>
    <col min="1680" max="1680" width="4.42578125" style="291" customWidth="1"/>
    <col min="1681" max="1681" width="50.7109375" style="291" customWidth="1"/>
    <col min="1682" max="1682" width="19.28515625" style="291" customWidth="1"/>
    <col min="1683" max="1683" width="19.85546875" style="291" customWidth="1"/>
    <col min="1684" max="1684" width="17.28515625" style="291" customWidth="1"/>
    <col min="1685" max="1685" width="18" style="291" customWidth="1"/>
    <col min="1686" max="1686" width="17.85546875" style="291" customWidth="1"/>
    <col min="1687" max="1687" width="22.42578125" style="291" customWidth="1"/>
    <col min="1688" max="1688" width="19" style="291" customWidth="1"/>
    <col min="1689" max="1689" width="18.7109375" style="291" customWidth="1"/>
    <col min="1690" max="1935" width="9.140625" style="291"/>
    <col min="1936" max="1936" width="4.42578125" style="291" customWidth="1"/>
    <col min="1937" max="1937" width="50.7109375" style="291" customWidth="1"/>
    <col min="1938" max="1938" width="19.28515625" style="291" customWidth="1"/>
    <col min="1939" max="1939" width="19.85546875" style="291" customWidth="1"/>
    <col min="1940" max="1940" width="17.28515625" style="291" customWidth="1"/>
    <col min="1941" max="1941" width="18" style="291" customWidth="1"/>
    <col min="1942" max="1942" width="17.85546875" style="291" customWidth="1"/>
    <col min="1943" max="1943" width="22.42578125" style="291" customWidth="1"/>
    <col min="1944" max="1944" width="19" style="291" customWidth="1"/>
    <col min="1945" max="1945" width="18.7109375" style="291" customWidth="1"/>
    <col min="1946" max="2191" width="9.140625" style="291"/>
    <col min="2192" max="2192" width="4.42578125" style="291" customWidth="1"/>
    <col min="2193" max="2193" width="50.7109375" style="291" customWidth="1"/>
    <col min="2194" max="2194" width="19.28515625" style="291" customWidth="1"/>
    <col min="2195" max="2195" width="19.85546875" style="291" customWidth="1"/>
    <col min="2196" max="2196" width="17.28515625" style="291" customWidth="1"/>
    <col min="2197" max="2197" width="18" style="291" customWidth="1"/>
    <col min="2198" max="2198" width="17.85546875" style="291" customWidth="1"/>
    <col min="2199" max="2199" width="22.42578125" style="291" customWidth="1"/>
    <col min="2200" max="2200" width="19" style="291" customWidth="1"/>
    <col min="2201" max="2201" width="18.7109375" style="291" customWidth="1"/>
    <col min="2202" max="2447" width="9.140625" style="291"/>
    <col min="2448" max="2448" width="4.42578125" style="291" customWidth="1"/>
    <col min="2449" max="2449" width="50.7109375" style="291" customWidth="1"/>
    <col min="2450" max="2450" width="19.28515625" style="291" customWidth="1"/>
    <col min="2451" max="2451" width="19.85546875" style="291" customWidth="1"/>
    <col min="2452" max="2452" width="17.28515625" style="291" customWidth="1"/>
    <col min="2453" max="2453" width="18" style="291" customWidth="1"/>
    <col min="2454" max="2454" width="17.85546875" style="291" customWidth="1"/>
    <col min="2455" max="2455" width="22.42578125" style="291" customWidth="1"/>
    <col min="2456" max="2456" width="19" style="291" customWidth="1"/>
    <col min="2457" max="2457" width="18.7109375" style="291" customWidth="1"/>
    <col min="2458" max="2703" width="9.140625" style="291"/>
    <col min="2704" max="2704" width="4.42578125" style="291" customWidth="1"/>
    <col min="2705" max="2705" width="50.7109375" style="291" customWidth="1"/>
    <col min="2706" max="2706" width="19.28515625" style="291" customWidth="1"/>
    <col min="2707" max="2707" width="19.85546875" style="291" customWidth="1"/>
    <col min="2708" max="2708" width="17.28515625" style="291" customWidth="1"/>
    <col min="2709" max="2709" width="18" style="291" customWidth="1"/>
    <col min="2710" max="2710" width="17.85546875" style="291" customWidth="1"/>
    <col min="2711" max="2711" width="22.42578125" style="291" customWidth="1"/>
    <col min="2712" max="2712" width="19" style="291" customWidth="1"/>
    <col min="2713" max="2713" width="18.7109375" style="291" customWidth="1"/>
    <col min="2714" max="2959" width="9.140625" style="291"/>
    <col min="2960" max="2960" width="4.42578125" style="291" customWidth="1"/>
    <col min="2961" max="2961" width="50.7109375" style="291" customWidth="1"/>
    <col min="2962" max="2962" width="19.28515625" style="291" customWidth="1"/>
    <col min="2963" max="2963" width="19.85546875" style="291" customWidth="1"/>
    <col min="2964" max="2964" width="17.28515625" style="291" customWidth="1"/>
    <col min="2965" max="2965" width="18" style="291" customWidth="1"/>
    <col min="2966" max="2966" width="17.85546875" style="291" customWidth="1"/>
    <col min="2967" max="2967" width="22.42578125" style="291" customWidth="1"/>
    <col min="2968" max="2968" width="19" style="291" customWidth="1"/>
    <col min="2969" max="2969" width="18.7109375" style="291" customWidth="1"/>
    <col min="2970" max="3215" width="9.140625" style="291"/>
    <col min="3216" max="3216" width="4.42578125" style="291" customWidth="1"/>
    <col min="3217" max="3217" width="50.7109375" style="291" customWidth="1"/>
    <col min="3218" max="3218" width="19.28515625" style="291" customWidth="1"/>
    <col min="3219" max="3219" width="19.85546875" style="291" customWidth="1"/>
    <col min="3220" max="3220" width="17.28515625" style="291" customWidth="1"/>
    <col min="3221" max="3221" width="18" style="291" customWidth="1"/>
    <col min="3222" max="3222" width="17.85546875" style="291" customWidth="1"/>
    <col min="3223" max="3223" width="22.42578125" style="291" customWidth="1"/>
    <col min="3224" max="3224" width="19" style="291" customWidth="1"/>
    <col min="3225" max="3225" width="18.7109375" style="291" customWidth="1"/>
    <col min="3226" max="3471" width="9.140625" style="291"/>
    <col min="3472" max="3472" width="4.42578125" style="291" customWidth="1"/>
    <col min="3473" max="3473" width="50.7109375" style="291" customWidth="1"/>
    <col min="3474" max="3474" width="19.28515625" style="291" customWidth="1"/>
    <col min="3475" max="3475" width="19.85546875" style="291" customWidth="1"/>
    <col min="3476" max="3476" width="17.28515625" style="291" customWidth="1"/>
    <col min="3477" max="3477" width="18" style="291" customWidth="1"/>
    <col min="3478" max="3478" width="17.85546875" style="291" customWidth="1"/>
    <col min="3479" max="3479" width="22.42578125" style="291" customWidth="1"/>
    <col min="3480" max="3480" width="19" style="291" customWidth="1"/>
    <col min="3481" max="3481" width="18.7109375" style="291" customWidth="1"/>
    <col min="3482" max="3727" width="9.140625" style="291"/>
    <col min="3728" max="3728" width="4.42578125" style="291" customWidth="1"/>
    <col min="3729" max="3729" width="50.7109375" style="291" customWidth="1"/>
    <col min="3730" max="3730" width="19.28515625" style="291" customWidth="1"/>
    <col min="3731" max="3731" width="19.85546875" style="291" customWidth="1"/>
    <col min="3732" max="3732" width="17.28515625" style="291" customWidth="1"/>
    <col min="3733" max="3733" width="18" style="291" customWidth="1"/>
    <col min="3734" max="3734" width="17.85546875" style="291" customWidth="1"/>
    <col min="3735" max="3735" width="22.42578125" style="291" customWidth="1"/>
    <col min="3736" max="3736" width="19" style="291" customWidth="1"/>
    <col min="3737" max="3737" width="18.7109375" style="291" customWidth="1"/>
    <col min="3738" max="3983" width="9.140625" style="291"/>
    <col min="3984" max="3984" width="4.42578125" style="291" customWidth="1"/>
    <col min="3985" max="3985" width="50.7109375" style="291" customWidth="1"/>
    <col min="3986" max="3986" width="19.28515625" style="291" customWidth="1"/>
    <col min="3987" max="3987" width="19.85546875" style="291" customWidth="1"/>
    <col min="3988" max="3988" width="17.28515625" style="291" customWidth="1"/>
    <col min="3989" max="3989" width="18" style="291" customWidth="1"/>
    <col min="3990" max="3990" width="17.85546875" style="291" customWidth="1"/>
    <col min="3991" max="3991" width="22.42578125" style="291" customWidth="1"/>
    <col min="3992" max="3992" width="19" style="291" customWidth="1"/>
    <col min="3993" max="3993" width="18.7109375" style="291" customWidth="1"/>
    <col min="3994" max="4239" width="9.140625" style="291"/>
    <col min="4240" max="4240" width="4.42578125" style="291" customWidth="1"/>
    <col min="4241" max="4241" width="50.7109375" style="291" customWidth="1"/>
    <col min="4242" max="4242" width="19.28515625" style="291" customWidth="1"/>
    <col min="4243" max="4243" width="19.85546875" style="291" customWidth="1"/>
    <col min="4244" max="4244" width="17.28515625" style="291" customWidth="1"/>
    <col min="4245" max="4245" width="18" style="291" customWidth="1"/>
    <col min="4246" max="4246" width="17.85546875" style="291" customWidth="1"/>
    <col min="4247" max="4247" width="22.42578125" style="291" customWidth="1"/>
    <col min="4248" max="4248" width="19" style="291" customWidth="1"/>
    <col min="4249" max="4249" width="18.7109375" style="291" customWidth="1"/>
    <col min="4250" max="4495" width="9.140625" style="291"/>
    <col min="4496" max="4496" width="4.42578125" style="291" customWidth="1"/>
    <col min="4497" max="4497" width="50.7109375" style="291" customWidth="1"/>
    <col min="4498" max="4498" width="19.28515625" style="291" customWidth="1"/>
    <col min="4499" max="4499" width="19.85546875" style="291" customWidth="1"/>
    <col min="4500" max="4500" width="17.28515625" style="291" customWidth="1"/>
    <col min="4501" max="4501" width="18" style="291" customWidth="1"/>
    <col min="4502" max="4502" width="17.85546875" style="291" customWidth="1"/>
    <col min="4503" max="4503" width="22.42578125" style="291" customWidth="1"/>
    <col min="4504" max="4504" width="19" style="291" customWidth="1"/>
    <col min="4505" max="4505" width="18.7109375" style="291" customWidth="1"/>
    <col min="4506" max="4751" width="9.140625" style="291"/>
    <col min="4752" max="4752" width="4.42578125" style="291" customWidth="1"/>
    <col min="4753" max="4753" width="50.7109375" style="291" customWidth="1"/>
    <col min="4754" max="4754" width="19.28515625" style="291" customWidth="1"/>
    <col min="4755" max="4755" width="19.85546875" style="291" customWidth="1"/>
    <col min="4756" max="4756" width="17.28515625" style="291" customWidth="1"/>
    <col min="4757" max="4757" width="18" style="291" customWidth="1"/>
    <col min="4758" max="4758" width="17.85546875" style="291" customWidth="1"/>
    <col min="4759" max="4759" width="22.42578125" style="291" customWidth="1"/>
    <col min="4760" max="4760" width="19" style="291" customWidth="1"/>
    <col min="4761" max="4761" width="18.7109375" style="291" customWidth="1"/>
    <col min="4762" max="5007" width="9.140625" style="291"/>
    <col min="5008" max="5008" width="4.42578125" style="291" customWidth="1"/>
    <col min="5009" max="5009" width="50.7109375" style="291" customWidth="1"/>
    <col min="5010" max="5010" width="19.28515625" style="291" customWidth="1"/>
    <col min="5011" max="5011" width="19.85546875" style="291" customWidth="1"/>
    <col min="5012" max="5012" width="17.28515625" style="291" customWidth="1"/>
    <col min="5013" max="5013" width="18" style="291" customWidth="1"/>
    <col min="5014" max="5014" width="17.85546875" style="291" customWidth="1"/>
    <col min="5015" max="5015" width="22.42578125" style="291" customWidth="1"/>
    <col min="5016" max="5016" width="19" style="291" customWidth="1"/>
    <col min="5017" max="5017" width="18.7109375" style="291" customWidth="1"/>
    <col min="5018" max="5263" width="9.140625" style="291"/>
    <col min="5264" max="5264" width="4.42578125" style="291" customWidth="1"/>
    <col min="5265" max="5265" width="50.7109375" style="291" customWidth="1"/>
    <col min="5266" max="5266" width="19.28515625" style="291" customWidth="1"/>
    <col min="5267" max="5267" width="19.85546875" style="291" customWidth="1"/>
    <col min="5268" max="5268" width="17.28515625" style="291" customWidth="1"/>
    <col min="5269" max="5269" width="18" style="291" customWidth="1"/>
    <col min="5270" max="5270" width="17.85546875" style="291" customWidth="1"/>
    <col min="5271" max="5271" width="22.42578125" style="291" customWidth="1"/>
    <col min="5272" max="5272" width="19" style="291" customWidth="1"/>
    <col min="5273" max="5273" width="18.7109375" style="291" customWidth="1"/>
    <col min="5274" max="5519" width="9.140625" style="291"/>
    <col min="5520" max="5520" width="4.42578125" style="291" customWidth="1"/>
    <col min="5521" max="5521" width="50.7109375" style="291" customWidth="1"/>
    <col min="5522" max="5522" width="19.28515625" style="291" customWidth="1"/>
    <col min="5523" max="5523" width="19.85546875" style="291" customWidth="1"/>
    <col min="5524" max="5524" width="17.28515625" style="291" customWidth="1"/>
    <col min="5525" max="5525" width="18" style="291" customWidth="1"/>
    <col min="5526" max="5526" width="17.85546875" style="291" customWidth="1"/>
    <col min="5527" max="5527" width="22.42578125" style="291" customWidth="1"/>
    <col min="5528" max="5528" width="19" style="291" customWidth="1"/>
    <col min="5529" max="5529" width="18.7109375" style="291" customWidth="1"/>
    <col min="5530" max="5775" width="9.140625" style="291"/>
    <col min="5776" max="5776" width="4.42578125" style="291" customWidth="1"/>
    <col min="5777" max="5777" width="50.7109375" style="291" customWidth="1"/>
    <col min="5778" max="5778" width="19.28515625" style="291" customWidth="1"/>
    <col min="5779" max="5779" width="19.85546875" style="291" customWidth="1"/>
    <col min="5780" max="5780" width="17.28515625" style="291" customWidth="1"/>
    <col min="5781" max="5781" width="18" style="291" customWidth="1"/>
    <col min="5782" max="5782" width="17.85546875" style="291" customWidth="1"/>
    <col min="5783" max="5783" width="22.42578125" style="291" customWidth="1"/>
    <col min="5784" max="5784" width="19" style="291" customWidth="1"/>
    <col min="5785" max="5785" width="18.7109375" style="291" customWidth="1"/>
    <col min="5786" max="6031" width="9.140625" style="291"/>
    <col min="6032" max="6032" width="4.42578125" style="291" customWidth="1"/>
    <col min="6033" max="6033" width="50.7109375" style="291" customWidth="1"/>
    <col min="6034" max="6034" width="19.28515625" style="291" customWidth="1"/>
    <col min="6035" max="6035" width="19.85546875" style="291" customWidth="1"/>
    <col min="6036" max="6036" width="17.28515625" style="291" customWidth="1"/>
    <col min="6037" max="6037" width="18" style="291" customWidth="1"/>
    <col min="6038" max="6038" width="17.85546875" style="291" customWidth="1"/>
    <col min="6039" max="6039" width="22.42578125" style="291" customWidth="1"/>
    <col min="6040" max="6040" width="19" style="291" customWidth="1"/>
    <col min="6041" max="6041" width="18.7109375" style="291" customWidth="1"/>
    <col min="6042" max="6287" width="9.140625" style="291"/>
    <col min="6288" max="6288" width="4.42578125" style="291" customWidth="1"/>
    <col min="6289" max="6289" width="50.7109375" style="291" customWidth="1"/>
    <col min="6290" max="6290" width="19.28515625" style="291" customWidth="1"/>
    <col min="6291" max="6291" width="19.85546875" style="291" customWidth="1"/>
    <col min="6292" max="6292" width="17.28515625" style="291" customWidth="1"/>
    <col min="6293" max="6293" width="18" style="291" customWidth="1"/>
    <col min="6294" max="6294" width="17.85546875" style="291" customWidth="1"/>
    <col min="6295" max="6295" width="22.42578125" style="291" customWidth="1"/>
    <col min="6296" max="6296" width="19" style="291" customWidth="1"/>
    <col min="6297" max="6297" width="18.7109375" style="291" customWidth="1"/>
    <col min="6298" max="6543" width="9.140625" style="291"/>
    <col min="6544" max="6544" width="4.42578125" style="291" customWidth="1"/>
    <col min="6545" max="6545" width="50.7109375" style="291" customWidth="1"/>
    <col min="6546" max="6546" width="19.28515625" style="291" customWidth="1"/>
    <col min="6547" max="6547" width="19.85546875" style="291" customWidth="1"/>
    <col min="6548" max="6548" width="17.28515625" style="291" customWidth="1"/>
    <col min="6549" max="6549" width="18" style="291" customWidth="1"/>
    <col min="6550" max="6550" width="17.85546875" style="291" customWidth="1"/>
    <col min="6551" max="6551" width="22.42578125" style="291" customWidth="1"/>
    <col min="6552" max="6552" width="19" style="291" customWidth="1"/>
    <col min="6553" max="6553" width="18.7109375" style="291" customWidth="1"/>
    <col min="6554" max="6799" width="9.140625" style="291"/>
    <col min="6800" max="6800" width="4.42578125" style="291" customWidth="1"/>
    <col min="6801" max="6801" width="50.7109375" style="291" customWidth="1"/>
    <col min="6802" max="6802" width="19.28515625" style="291" customWidth="1"/>
    <col min="6803" max="6803" width="19.85546875" style="291" customWidth="1"/>
    <col min="6804" max="6804" width="17.28515625" style="291" customWidth="1"/>
    <col min="6805" max="6805" width="18" style="291" customWidth="1"/>
    <col min="6806" max="6806" width="17.85546875" style="291" customWidth="1"/>
    <col min="6807" max="6807" width="22.42578125" style="291" customWidth="1"/>
    <col min="6808" max="6808" width="19" style="291" customWidth="1"/>
    <col min="6809" max="6809" width="18.7109375" style="291" customWidth="1"/>
    <col min="6810" max="7055" width="9.140625" style="291"/>
    <col min="7056" max="7056" width="4.42578125" style="291" customWidth="1"/>
    <col min="7057" max="7057" width="50.7109375" style="291" customWidth="1"/>
    <col min="7058" max="7058" width="19.28515625" style="291" customWidth="1"/>
    <col min="7059" max="7059" width="19.85546875" style="291" customWidth="1"/>
    <col min="7060" max="7060" width="17.28515625" style="291" customWidth="1"/>
    <col min="7061" max="7061" width="18" style="291" customWidth="1"/>
    <col min="7062" max="7062" width="17.85546875" style="291" customWidth="1"/>
    <col min="7063" max="7063" width="22.42578125" style="291" customWidth="1"/>
    <col min="7064" max="7064" width="19" style="291" customWidth="1"/>
    <col min="7065" max="7065" width="18.7109375" style="291" customWidth="1"/>
    <col min="7066" max="7311" width="9.140625" style="291"/>
    <col min="7312" max="7312" width="4.42578125" style="291" customWidth="1"/>
    <col min="7313" max="7313" width="50.7109375" style="291" customWidth="1"/>
    <col min="7314" max="7314" width="19.28515625" style="291" customWidth="1"/>
    <col min="7315" max="7315" width="19.85546875" style="291" customWidth="1"/>
    <col min="7316" max="7316" width="17.28515625" style="291" customWidth="1"/>
    <col min="7317" max="7317" width="18" style="291" customWidth="1"/>
    <col min="7318" max="7318" width="17.85546875" style="291" customWidth="1"/>
    <col min="7319" max="7319" width="22.42578125" style="291" customWidth="1"/>
    <col min="7320" max="7320" width="19" style="291" customWidth="1"/>
    <col min="7321" max="7321" width="18.7109375" style="291" customWidth="1"/>
    <col min="7322" max="7567" width="9.140625" style="291"/>
    <col min="7568" max="7568" width="4.42578125" style="291" customWidth="1"/>
    <col min="7569" max="7569" width="50.7109375" style="291" customWidth="1"/>
    <col min="7570" max="7570" width="19.28515625" style="291" customWidth="1"/>
    <col min="7571" max="7571" width="19.85546875" style="291" customWidth="1"/>
    <col min="7572" max="7572" width="17.28515625" style="291" customWidth="1"/>
    <col min="7573" max="7573" width="18" style="291" customWidth="1"/>
    <col min="7574" max="7574" width="17.85546875" style="291" customWidth="1"/>
    <col min="7575" max="7575" width="22.42578125" style="291" customWidth="1"/>
    <col min="7576" max="7576" width="19" style="291" customWidth="1"/>
    <col min="7577" max="7577" width="18.7109375" style="291" customWidth="1"/>
    <col min="7578" max="7823" width="9.140625" style="291"/>
    <col min="7824" max="7824" width="4.42578125" style="291" customWidth="1"/>
    <col min="7825" max="7825" width="50.7109375" style="291" customWidth="1"/>
    <col min="7826" max="7826" width="19.28515625" style="291" customWidth="1"/>
    <col min="7827" max="7827" width="19.85546875" style="291" customWidth="1"/>
    <col min="7828" max="7828" width="17.28515625" style="291" customWidth="1"/>
    <col min="7829" max="7829" width="18" style="291" customWidth="1"/>
    <col min="7830" max="7830" width="17.85546875" style="291" customWidth="1"/>
    <col min="7831" max="7831" width="22.42578125" style="291" customWidth="1"/>
    <col min="7832" max="7832" width="19" style="291" customWidth="1"/>
    <col min="7833" max="7833" width="18.7109375" style="291" customWidth="1"/>
    <col min="7834" max="8079" width="9.140625" style="291"/>
    <col min="8080" max="8080" width="4.42578125" style="291" customWidth="1"/>
    <col min="8081" max="8081" width="50.7109375" style="291" customWidth="1"/>
    <col min="8082" max="8082" width="19.28515625" style="291" customWidth="1"/>
    <col min="8083" max="8083" width="19.85546875" style="291" customWidth="1"/>
    <col min="8084" max="8084" width="17.28515625" style="291" customWidth="1"/>
    <col min="8085" max="8085" width="18" style="291" customWidth="1"/>
    <col min="8086" max="8086" width="17.85546875" style="291" customWidth="1"/>
    <col min="8087" max="8087" width="22.42578125" style="291" customWidth="1"/>
    <col min="8088" max="8088" width="19" style="291" customWidth="1"/>
    <col min="8089" max="8089" width="18.7109375" style="291" customWidth="1"/>
    <col min="8090" max="8335" width="9.140625" style="291"/>
    <col min="8336" max="8336" width="4.42578125" style="291" customWidth="1"/>
    <col min="8337" max="8337" width="50.7109375" style="291" customWidth="1"/>
    <col min="8338" max="8338" width="19.28515625" style="291" customWidth="1"/>
    <col min="8339" max="8339" width="19.85546875" style="291" customWidth="1"/>
    <col min="8340" max="8340" width="17.28515625" style="291" customWidth="1"/>
    <col min="8341" max="8341" width="18" style="291" customWidth="1"/>
    <col min="8342" max="8342" width="17.85546875" style="291" customWidth="1"/>
    <col min="8343" max="8343" width="22.42578125" style="291" customWidth="1"/>
    <col min="8344" max="8344" width="19" style="291" customWidth="1"/>
    <col min="8345" max="8345" width="18.7109375" style="291" customWidth="1"/>
    <col min="8346" max="8591" width="9.140625" style="291"/>
    <col min="8592" max="8592" width="4.42578125" style="291" customWidth="1"/>
    <col min="8593" max="8593" width="50.7109375" style="291" customWidth="1"/>
    <col min="8594" max="8594" width="19.28515625" style="291" customWidth="1"/>
    <col min="8595" max="8595" width="19.85546875" style="291" customWidth="1"/>
    <col min="8596" max="8596" width="17.28515625" style="291" customWidth="1"/>
    <col min="8597" max="8597" width="18" style="291" customWidth="1"/>
    <col min="8598" max="8598" width="17.85546875" style="291" customWidth="1"/>
    <col min="8599" max="8599" width="22.42578125" style="291" customWidth="1"/>
    <col min="8600" max="8600" width="19" style="291" customWidth="1"/>
    <col min="8601" max="8601" width="18.7109375" style="291" customWidth="1"/>
    <col min="8602" max="8847" width="9.140625" style="291"/>
    <col min="8848" max="8848" width="4.42578125" style="291" customWidth="1"/>
    <col min="8849" max="8849" width="50.7109375" style="291" customWidth="1"/>
    <col min="8850" max="8850" width="19.28515625" style="291" customWidth="1"/>
    <col min="8851" max="8851" width="19.85546875" style="291" customWidth="1"/>
    <col min="8852" max="8852" width="17.28515625" style="291" customWidth="1"/>
    <col min="8853" max="8853" width="18" style="291" customWidth="1"/>
    <col min="8854" max="8854" width="17.85546875" style="291" customWidth="1"/>
    <col min="8855" max="8855" width="22.42578125" style="291" customWidth="1"/>
    <col min="8856" max="8856" width="19" style="291" customWidth="1"/>
    <col min="8857" max="8857" width="18.7109375" style="291" customWidth="1"/>
    <col min="8858" max="9103" width="9.140625" style="291"/>
    <col min="9104" max="9104" width="4.42578125" style="291" customWidth="1"/>
    <col min="9105" max="9105" width="50.7109375" style="291" customWidth="1"/>
    <col min="9106" max="9106" width="19.28515625" style="291" customWidth="1"/>
    <col min="9107" max="9107" width="19.85546875" style="291" customWidth="1"/>
    <col min="9108" max="9108" width="17.28515625" style="291" customWidth="1"/>
    <col min="9109" max="9109" width="18" style="291" customWidth="1"/>
    <col min="9110" max="9110" width="17.85546875" style="291" customWidth="1"/>
    <col min="9111" max="9111" width="22.42578125" style="291" customWidth="1"/>
    <col min="9112" max="9112" width="19" style="291" customWidth="1"/>
    <col min="9113" max="9113" width="18.7109375" style="291" customWidth="1"/>
    <col min="9114" max="9359" width="9.140625" style="291"/>
    <col min="9360" max="9360" width="4.42578125" style="291" customWidth="1"/>
    <col min="9361" max="9361" width="50.7109375" style="291" customWidth="1"/>
    <col min="9362" max="9362" width="19.28515625" style="291" customWidth="1"/>
    <col min="9363" max="9363" width="19.85546875" style="291" customWidth="1"/>
    <col min="9364" max="9364" width="17.28515625" style="291" customWidth="1"/>
    <col min="9365" max="9365" width="18" style="291" customWidth="1"/>
    <col min="9366" max="9366" width="17.85546875" style="291" customWidth="1"/>
    <col min="9367" max="9367" width="22.42578125" style="291" customWidth="1"/>
    <col min="9368" max="9368" width="19" style="291" customWidth="1"/>
    <col min="9369" max="9369" width="18.7109375" style="291" customWidth="1"/>
    <col min="9370" max="9615" width="9.140625" style="291"/>
    <col min="9616" max="9616" width="4.42578125" style="291" customWidth="1"/>
    <col min="9617" max="9617" width="50.7109375" style="291" customWidth="1"/>
    <col min="9618" max="9618" width="19.28515625" style="291" customWidth="1"/>
    <col min="9619" max="9619" width="19.85546875" style="291" customWidth="1"/>
    <col min="9620" max="9620" width="17.28515625" style="291" customWidth="1"/>
    <col min="9621" max="9621" width="18" style="291" customWidth="1"/>
    <col min="9622" max="9622" width="17.85546875" style="291" customWidth="1"/>
    <col min="9623" max="9623" width="22.42578125" style="291" customWidth="1"/>
    <col min="9624" max="9624" width="19" style="291" customWidth="1"/>
    <col min="9625" max="9625" width="18.7109375" style="291" customWidth="1"/>
    <col min="9626" max="9871" width="9.140625" style="291"/>
    <col min="9872" max="9872" width="4.42578125" style="291" customWidth="1"/>
    <col min="9873" max="9873" width="50.7109375" style="291" customWidth="1"/>
    <col min="9874" max="9874" width="19.28515625" style="291" customWidth="1"/>
    <col min="9875" max="9875" width="19.85546875" style="291" customWidth="1"/>
    <col min="9876" max="9876" width="17.28515625" style="291" customWidth="1"/>
    <col min="9877" max="9877" width="18" style="291" customWidth="1"/>
    <col min="9878" max="9878" width="17.85546875" style="291" customWidth="1"/>
    <col min="9879" max="9879" width="22.42578125" style="291" customWidth="1"/>
    <col min="9880" max="9880" width="19" style="291" customWidth="1"/>
    <col min="9881" max="9881" width="18.7109375" style="291" customWidth="1"/>
    <col min="9882" max="10127" width="9.140625" style="291"/>
    <col min="10128" max="10128" width="4.42578125" style="291" customWidth="1"/>
    <col min="10129" max="10129" width="50.7109375" style="291" customWidth="1"/>
    <col min="10130" max="10130" width="19.28515625" style="291" customWidth="1"/>
    <col min="10131" max="10131" width="19.85546875" style="291" customWidth="1"/>
    <col min="10132" max="10132" width="17.28515625" style="291" customWidth="1"/>
    <col min="10133" max="10133" width="18" style="291" customWidth="1"/>
    <col min="10134" max="10134" width="17.85546875" style="291" customWidth="1"/>
    <col min="10135" max="10135" width="22.42578125" style="291" customWidth="1"/>
    <col min="10136" max="10136" width="19" style="291" customWidth="1"/>
    <col min="10137" max="10137" width="18.7109375" style="291" customWidth="1"/>
    <col min="10138" max="10383" width="9.140625" style="291"/>
    <col min="10384" max="10384" width="4.42578125" style="291" customWidth="1"/>
    <col min="10385" max="10385" width="50.7109375" style="291" customWidth="1"/>
    <col min="10386" max="10386" width="19.28515625" style="291" customWidth="1"/>
    <col min="10387" max="10387" width="19.85546875" style="291" customWidth="1"/>
    <col min="10388" max="10388" width="17.28515625" style="291" customWidth="1"/>
    <col min="10389" max="10389" width="18" style="291" customWidth="1"/>
    <col min="10390" max="10390" width="17.85546875" style="291" customWidth="1"/>
    <col min="10391" max="10391" width="22.42578125" style="291" customWidth="1"/>
    <col min="10392" max="10392" width="19" style="291" customWidth="1"/>
    <col min="10393" max="10393" width="18.7109375" style="291" customWidth="1"/>
    <col min="10394" max="10639" width="9.140625" style="291"/>
    <col min="10640" max="10640" width="4.42578125" style="291" customWidth="1"/>
    <col min="10641" max="10641" width="50.7109375" style="291" customWidth="1"/>
    <col min="10642" max="10642" width="19.28515625" style="291" customWidth="1"/>
    <col min="10643" max="10643" width="19.85546875" style="291" customWidth="1"/>
    <col min="10644" max="10644" width="17.28515625" style="291" customWidth="1"/>
    <col min="10645" max="10645" width="18" style="291" customWidth="1"/>
    <col min="10646" max="10646" width="17.85546875" style="291" customWidth="1"/>
    <col min="10647" max="10647" width="22.42578125" style="291" customWidth="1"/>
    <col min="10648" max="10648" width="19" style="291" customWidth="1"/>
    <col min="10649" max="10649" width="18.7109375" style="291" customWidth="1"/>
    <col min="10650" max="10895" width="9.140625" style="291"/>
    <col min="10896" max="10896" width="4.42578125" style="291" customWidth="1"/>
    <col min="10897" max="10897" width="50.7109375" style="291" customWidth="1"/>
    <col min="10898" max="10898" width="19.28515625" style="291" customWidth="1"/>
    <col min="10899" max="10899" width="19.85546875" style="291" customWidth="1"/>
    <col min="10900" max="10900" width="17.28515625" style="291" customWidth="1"/>
    <col min="10901" max="10901" width="18" style="291" customWidth="1"/>
    <col min="10902" max="10902" width="17.85546875" style="291" customWidth="1"/>
    <col min="10903" max="10903" width="22.42578125" style="291" customWidth="1"/>
    <col min="10904" max="10904" width="19" style="291" customWidth="1"/>
    <col min="10905" max="10905" width="18.7109375" style="291" customWidth="1"/>
    <col min="10906" max="11151" width="9.140625" style="291"/>
    <col min="11152" max="11152" width="4.42578125" style="291" customWidth="1"/>
    <col min="11153" max="11153" width="50.7109375" style="291" customWidth="1"/>
    <col min="11154" max="11154" width="19.28515625" style="291" customWidth="1"/>
    <col min="11155" max="11155" width="19.85546875" style="291" customWidth="1"/>
    <col min="11156" max="11156" width="17.28515625" style="291" customWidth="1"/>
    <col min="11157" max="11157" width="18" style="291" customWidth="1"/>
    <col min="11158" max="11158" width="17.85546875" style="291" customWidth="1"/>
    <col min="11159" max="11159" width="22.42578125" style="291" customWidth="1"/>
    <col min="11160" max="11160" width="19" style="291" customWidth="1"/>
    <col min="11161" max="11161" width="18.7109375" style="291" customWidth="1"/>
    <col min="11162" max="11407" width="9.140625" style="291"/>
    <col min="11408" max="11408" width="4.42578125" style="291" customWidth="1"/>
    <col min="11409" max="11409" width="50.7109375" style="291" customWidth="1"/>
    <col min="11410" max="11410" width="19.28515625" style="291" customWidth="1"/>
    <col min="11411" max="11411" width="19.85546875" style="291" customWidth="1"/>
    <col min="11412" max="11412" width="17.28515625" style="291" customWidth="1"/>
    <col min="11413" max="11413" width="18" style="291" customWidth="1"/>
    <col min="11414" max="11414" width="17.85546875" style="291" customWidth="1"/>
    <col min="11415" max="11415" width="22.42578125" style="291" customWidth="1"/>
    <col min="11416" max="11416" width="19" style="291" customWidth="1"/>
    <col min="11417" max="11417" width="18.7109375" style="291" customWidth="1"/>
    <col min="11418" max="11663" width="9.140625" style="291"/>
    <col min="11664" max="11664" width="4.42578125" style="291" customWidth="1"/>
    <col min="11665" max="11665" width="50.7109375" style="291" customWidth="1"/>
    <col min="11666" max="11666" width="19.28515625" style="291" customWidth="1"/>
    <col min="11667" max="11667" width="19.85546875" style="291" customWidth="1"/>
    <col min="11668" max="11668" width="17.28515625" style="291" customWidth="1"/>
    <col min="11669" max="11669" width="18" style="291" customWidth="1"/>
    <col min="11670" max="11670" width="17.85546875" style="291" customWidth="1"/>
    <col min="11671" max="11671" width="22.42578125" style="291" customWidth="1"/>
    <col min="11672" max="11672" width="19" style="291" customWidth="1"/>
    <col min="11673" max="11673" width="18.7109375" style="291" customWidth="1"/>
    <col min="11674" max="11919" width="9.140625" style="291"/>
    <col min="11920" max="11920" width="4.42578125" style="291" customWidth="1"/>
    <col min="11921" max="11921" width="50.7109375" style="291" customWidth="1"/>
    <col min="11922" max="11922" width="19.28515625" style="291" customWidth="1"/>
    <col min="11923" max="11923" width="19.85546875" style="291" customWidth="1"/>
    <col min="11924" max="11924" width="17.28515625" style="291" customWidth="1"/>
    <col min="11925" max="11925" width="18" style="291" customWidth="1"/>
    <col min="11926" max="11926" width="17.85546875" style="291" customWidth="1"/>
    <col min="11927" max="11927" width="22.42578125" style="291" customWidth="1"/>
    <col min="11928" max="11928" width="19" style="291" customWidth="1"/>
    <col min="11929" max="11929" width="18.7109375" style="291" customWidth="1"/>
    <col min="11930" max="12175" width="9.140625" style="291"/>
    <col min="12176" max="12176" width="4.42578125" style="291" customWidth="1"/>
    <col min="12177" max="12177" width="50.7109375" style="291" customWidth="1"/>
    <col min="12178" max="12178" width="19.28515625" style="291" customWidth="1"/>
    <col min="12179" max="12179" width="19.85546875" style="291" customWidth="1"/>
    <col min="12180" max="12180" width="17.28515625" style="291" customWidth="1"/>
    <col min="12181" max="12181" width="18" style="291" customWidth="1"/>
    <col min="12182" max="12182" width="17.85546875" style="291" customWidth="1"/>
    <col min="12183" max="12183" width="22.42578125" style="291" customWidth="1"/>
    <col min="12184" max="12184" width="19" style="291" customWidth="1"/>
    <col min="12185" max="12185" width="18.7109375" style="291" customWidth="1"/>
    <col min="12186" max="12431" width="9.140625" style="291"/>
    <col min="12432" max="12432" width="4.42578125" style="291" customWidth="1"/>
    <col min="12433" max="12433" width="50.7109375" style="291" customWidth="1"/>
    <col min="12434" max="12434" width="19.28515625" style="291" customWidth="1"/>
    <col min="12435" max="12435" width="19.85546875" style="291" customWidth="1"/>
    <col min="12436" max="12436" width="17.28515625" style="291" customWidth="1"/>
    <col min="12437" max="12437" width="18" style="291" customWidth="1"/>
    <col min="12438" max="12438" width="17.85546875" style="291" customWidth="1"/>
    <col min="12439" max="12439" width="22.42578125" style="291" customWidth="1"/>
    <col min="12440" max="12440" width="19" style="291" customWidth="1"/>
    <col min="12441" max="12441" width="18.7109375" style="291" customWidth="1"/>
    <col min="12442" max="12687" width="9.140625" style="291"/>
    <col min="12688" max="12688" width="4.42578125" style="291" customWidth="1"/>
    <col min="12689" max="12689" width="50.7109375" style="291" customWidth="1"/>
    <col min="12690" max="12690" width="19.28515625" style="291" customWidth="1"/>
    <col min="12691" max="12691" width="19.85546875" style="291" customWidth="1"/>
    <col min="12692" max="12692" width="17.28515625" style="291" customWidth="1"/>
    <col min="12693" max="12693" width="18" style="291" customWidth="1"/>
    <col min="12694" max="12694" width="17.85546875" style="291" customWidth="1"/>
    <col min="12695" max="12695" width="22.42578125" style="291" customWidth="1"/>
    <col min="12696" max="12696" width="19" style="291" customWidth="1"/>
    <col min="12697" max="12697" width="18.7109375" style="291" customWidth="1"/>
    <col min="12698" max="12943" width="9.140625" style="291"/>
    <col min="12944" max="12944" width="4.42578125" style="291" customWidth="1"/>
    <col min="12945" max="12945" width="50.7109375" style="291" customWidth="1"/>
    <col min="12946" max="12946" width="19.28515625" style="291" customWidth="1"/>
    <col min="12947" max="12947" width="19.85546875" style="291" customWidth="1"/>
    <col min="12948" max="12948" width="17.28515625" style="291" customWidth="1"/>
    <col min="12949" max="12949" width="18" style="291" customWidth="1"/>
    <col min="12950" max="12950" width="17.85546875" style="291" customWidth="1"/>
    <col min="12951" max="12951" width="22.42578125" style="291" customWidth="1"/>
    <col min="12952" max="12952" width="19" style="291" customWidth="1"/>
    <col min="12953" max="12953" width="18.7109375" style="291" customWidth="1"/>
    <col min="12954" max="13199" width="9.140625" style="291"/>
    <col min="13200" max="13200" width="4.42578125" style="291" customWidth="1"/>
    <col min="13201" max="13201" width="50.7109375" style="291" customWidth="1"/>
    <col min="13202" max="13202" width="19.28515625" style="291" customWidth="1"/>
    <col min="13203" max="13203" width="19.85546875" style="291" customWidth="1"/>
    <col min="13204" max="13204" width="17.28515625" style="291" customWidth="1"/>
    <col min="13205" max="13205" width="18" style="291" customWidth="1"/>
    <col min="13206" max="13206" width="17.85546875" style="291" customWidth="1"/>
    <col min="13207" max="13207" width="22.42578125" style="291" customWidth="1"/>
    <col min="13208" max="13208" width="19" style="291" customWidth="1"/>
    <col min="13209" max="13209" width="18.7109375" style="291" customWidth="1"/>
    <col min="13210" max="13455" width="9.140625" style="291"/>
    <col min="13456" max="13456" width="4.42578125" style="291" customWidth="1"/>
    <col min="13457" max="13457" width="50.7109375" style="291" customWidth="1"/>
    <col min="13458" max="13458" width="19.28515625" style="291" customWidth="1"/>
    <col min="13459" max="13459" width="19.85546875" style="291" customWidth="1"/>
    <col min="13460" max="13460" width="17.28515625" style="291" customWidth="1"/>
    <col min="13461" max="13461" width="18" style="291" customWidth="1"/>
    <col min="13462" max="13462" width="17.85546875" style="291" customWidth="1"/>
    <col min="13463" max="13463" width="22.42578125" style="291" customWidth="1"/>
    <col min="13464" max="13464" width="19" style="291" customWidth="1"/>
    <col min="13465" max="13465" width="18.7109375" style="291" customWidth="1"/>
    <col min="13466" max="13711" width="9.140625" style="291"/>
    <col min="13712" max="13712" width="4.42578125" style="291" customWidth="1"/>
    <col min="13713" max="13713" width="50.7109375" style="291" customWidth="1"/>
    <col min="13714" max="13714" width="19.28515625" style="291" customWidth="1"/>
    <col min="13715" max="13715" width="19.85546875" style="291" customWidth="1"/>
    <col min="13716" max="13716" width="17.28515625" style="291" customWidth="1"/>
    <col min="13717" max="13717" width="18" style="291" customWidth="1"/>
    <col min="13718" max="13718" width="17.85546875" style="291" customWidth="1"/>
    <col min="13719" max="13719" width="22.42578125" style="291" customWidth="1"/>
    <col min="13720" max="13720" width="19" style="291" customWidth="1"/>
    <col min="13721" max="13721" width="18.7109375" style="291" customWidth="1"/>
    <col min="13722" max="13967" width="9.140625" style="291"/>
    <col min="13968" max="13968" width="4.42578125" style="291" customWidth="1"/>
    <col min="13969" max="13969" width="50.7109375" style="291" customWidth="1"/>
    <col min="13970" max="13970" width="19.28515625" style="291" customWidth="1"/>
    <col min="13971" max="13971" width="19.85546875" style="291" customWidth="1"/>
    <col min="13972" max="13972" width="17.28515625" style="291" customWidth="1"/>
    <col min="13973" max="13973" width="18" style="291" customWidth="1"/>
    <col min="13974" max="13974" width="17.85546875" style="291" customWidth="1"/>
    <col min="13975" max="13975" width="22.42578125" style="291" customWidth="1"/>
    <col min="13976" max="13976" width="19" style="291" customWidth="1"/>
    <col min="13977" max="13977" width="18.7109375" style="291" customWidth="1"/>
    <col min="13978" max="14223" width="9.140625" style="291"/>
    <col min="14224" max="14224" width="4.42578125" style="291" customWidth="1"/>
    <col min="14225" max="14225" width="50.7109375" style="291" customWidth="1"/>
    <col min="14226" max="14226" width="19.28515625" style="291" customWidth="1"/>
    <col min="14227" max="14227" width="19.85546875" style="291" customWidth="1"/>
    <col min="14228" max="14228" width="17.28515625" style="291" customWidth="1"/>
    <col min="14229" max="14229" width="18" style="291" customWidth="1"/>
    <col min="14230" max="14230" width="17.85546875" style="291" customWidth="1"/>
    <col min="14231" max="14231" width="22.42578125" style="291" customWidth="1"/>
    <col min="14232" max="14232" width="19" style="291" customWidth="1"/>
    <col min="14233" max="14233" width="18.7109375" style="291" customWidth="1"/>
    <col min="14234" max="14479" width="9.140625" style="291"/>
    <col min="14480" max="14480" width="4.42578125" style="291" customWidth="1"/>
    <col min="14481" max="14481" width="50.7109375" style="291" customWidth="1"/>
    <col min="14482" max="14482" width="19.28515625" style="291" customWidth="1"/>
    <col min="14483" max="14483" width="19.85546875" style="291" customWidth="1"/>
    <col min="14484" max="14484" width="17.28515625" style="291" customWidth="1"/>
    <col min="14485" max="14485" width="18" style="291" customWidth="1"/>
    <col min="14486" max="14486" width="17.85546875" style="291" customWidth="1"/>
    <col min="14487" max="14487" width="22.42578125" style="291" customWidth="1"/>
    <col min="14488" max="14488" width="19" style="291" customWidth="1"/>
    <col min="14489" max="14489" width="18.7109375" style="291" customWidth="1"/>
    <col min="14490" max="14735" width="9.140625" style="291"/>
    <col min="14736" max="14736" width="4.42578125" style="291" customWidth="1"/>
    <col min="14737" max="14737" width="50.7109375" style="291" customWidth="1"/>
    <col min="14738" max="14738" width="19.28515625" style="291" customWidth="1"/>
    <col min="14739" max="14739" width="19.85546875" style="291" customWidth="1"/>
    <col min="14740" max="14740" width="17.28515625" style="291" customWidth="1"/>
    <col min="14741" max="14741" width="18" style="291" customWidth="1"/>
    <col min="14742" max="14742" width="17.85546875" style="291" customWidth="1"/>
    <col min="14743" max="14743" width="22.42578125" style="291" customWidth="1"/>
    <col min="14744" max="14744" width="19" style="291" customWidth="1"/>
    <col min="14745" max="14745" width="18.7109375" style="291" customWidth="1"/>
    <col min="14746" max="14991" width="9.140625" style="291"/>
    <col min="14992" max="14992" width="4.42578125" style="291" customWidth="1"/>
    <col min="14993" max="14993" width="50.7109375" style="291" customWidth="1"/>
    <col min="14994" max="14994" width="19.28515625" style="291" customWidth="1"/>
    <col min="14995" max="14995" width="19.85546875" style="291" customWidth="1"/>
    <col min="14996" max="14996" width="17.28515625" style="291" customWidth="1"/>
    <col min="14997" max="14997" width="18" style="291" customWidth="1"/>
    <col min="14998" max="14998" width="17.85546875" style="291" customWidth="1"/>
    <col min="14999" max="14999" width="22.42578125" style="291" customWidth="1"/>
    <col min="15000" max="15000" width="19" style="291" customWidth="1"/>
    <col min="15001" max="15001" width="18.7109375" style="291" customWidth="1"/>
    <col min="15002" max="15247" width="9.140625" style="291"/>
    <col min="15248" max="15248" width="4.42578125" style="291" customWidth="1"/>
    <col min="15249" max="15249" width="50.7109375" style="291" customWidth="1"/>
    <col min="15250" max="15250" width="19.28515625" style="291" customWidth="1"/>
    <col min="15251" max="15251" width="19.85546875" style="291" customWidth="1"/>
    <col min="15252" max="15252" width="17.28515625" style="291" customWidth="1"/>
    <col min="15253" max="15253" width="18" style="291" customWidth="1"/>
    <col min="15254" max="15254" width="17.85546875" style="291" customWidth="1"/>
    <col min="15255" max="15255" width="22.42578125" style="291" customWidth="1"/>
    <col min="15256" max="15256" width="19" style="291" customWidth="1"/>
    <col min="15257" max="15257" width="18.7109375" style="291" customWidth="1"/>
    <col min="15258" max="15503" width="9.140625" style="291"/>
    <col min="15504" max="15504" width="4.42578125" style="291" customWidth="1"/>
    <col min="15505" max="15505" width="50.7109375" style="291" customWidth="1"/>
    <col min="15506" max="15506" width="19.28515625" style="291" customWidth="1"/>
    <col min="15507" max="15507" width="19.85546875" style="291" customWidth="1"/>
    <col min="15508" max="15508" width="17.28515625" style="291" customWidth="1"/>
    <col min="15509" max="15509" width="18" style="291" customWidth="1"/>
    <col min="15510" max="15510" width="17.85546875" style="291" customWidth="1"/>
    <col min="15511" max="15511" width="22.42578125" style="291" customWidth="1"/>
    <col min="15512" max="15512" width="19" style="291" customWidth="1"/>
    <col min="15513" max="15513" width="18.7109375" style="291" customWidth="1"/>
    <col min="15514" max="15759" width="9.140625" style="291"/>
    <col min="15760" max="15760" width="4.42578125" style="291" customWidth="1"/>
    <col min="15761" max="15761" width="50.7109375" style="291" customWidth="1"/>
    <col min="15762" max="15762" width="19.28515625" style="291" customWidth="1"/>
    <col min="15763" max="15763" width="19.85546875" style="291" customWidth="1"/>
    <col min="15764" max="15764" width="17.28515625" style="291" customWidth="1"/>
    <col min="15765" max="15765" width="18" style="291" customWidth="1"/>
    <col min="15766" max="15766" width="17.85546875" style="291" customWidth="1"/>
    <col min="15767" max="15767" width="22.42578125" style="291" customWidth="1"/>
    <col min="15768" max="15768" width="19" style="291" customWidth="1"/>
    <col min="15769" max="15769" width="18.7109375" style="291" customWidth="1"/>
    <col min="15770" max="16015" width="9.140625" style="291"/>
    <col min="16016" max="16016" width="4.42578125" style="291" customWidth="1"/>
    <col min="16017" max="16017" width="50.7109375" style="291" customWidth="1"/>
    <col min="16018" max="16018" width="19.28515625" style="291" customWidth="1"/>
    <col min="16019" max="16019" width="19.85546875" style="291" customWidth="1"/>
    <col min="16020" max="16020" width="17.28515625" style="291" customWidth="1"/>
    <col min="16021" max="16021" width="18" style="291" customWidth="1"/>
    <col min="16022" max="16022" width="17.85546875" style="291" customWidth="1"/>
    <col min="16023" max="16023" width="22.42578125" style="291" customWidth="1"/>
    <col min="16024" max="16024" width="19" style="291" customWidth="1"/>
    <col min="16025" max="16025" width="18.7109375" style="291" customWidth="1"/>
    <col min="16026" max="16384" width="9.140625" style="291"/>
  </cols>
  <sheetData>
    <row r="1" spans="1:32" s="288" customFormat="1" ht="22.5">
      <c r="A1" s="637" t="s">
        <v>46</v>
      </c>
      <c r="B1" s="637"/>
      <c r="C1" s="637"/>
      <c r="D1" s="637"/>
      <c r="E1" s="637"/>
      <c r="F1" s="637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</row>
    <row r="2" spans="1:32" s="288" customFormat="1" ht="22.5">
      <c r="A2" s="289"/>
      <c r="B2" s="289"/>
      <c r="C2" s="289"/>
      <c r="D2" s="289"/>
      <c r="E2" s="289"/>
      <c r="F2" s="289"/>
      <c r="G2" s="487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</row>
    <row r="3" spans="1:32" s="288" customFormat="1" ht="22.5">
      <c r="A3" s="636" t="s">
        <v>970</v>
      </c>
      <c r="B3" s="636"/>
      <c r="C3" s="636"/>
      <c r="D3" s="636"/>
      <c r="E3" s="636"/>
      <c r="F3" s="63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</row>
    <row r="4" spans="1:32" s="288" customFormat="1" ht="22.5">
      <c r="A4" s="638" t="s">
        <v>699</v>
      </c>
      <c r="B4" s="638"/>
      <c r="C4" s="638"/>
      <c r="D4" s="638"/>
      <c r="E4" s="638"/>
      <c r="F4" s="638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</row>
    <row r="5" spans="1:32" ht="18.75" thickBot="1">
      <c r="A5" s="290"/>
      <c r="B5" s="290"/>
      <c r="C5" s="290"/>
      <c r="D5" s="290"/>
      <c r="E5" s="290"/>
      <c r="F5" s="367">
        <v>6</v>
      </c>
      <c r="G5" s="488">
        <v>6</v>
      </c>
    </row>
    <row r="6" spans="1:32" s="292" customFormat="1" ht="39" customHeight="1" thickBot="1">
      <c r="A6" s="630" t="s">
        <v>45</v>
      </c>
      <c r="B6" s="631"/>
      <c r="C6" s="639" t="s">
        <v>549</v>
      </c>
      <c r="D6" s="640"/>
      <c r="E6" s="640"/>
      <c r="F6" s="640"/>
      <c r="G6" s="641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</row>
    <row r="7" spans="1:32" ht="28.5" customHeight="1" thickBot="1">
      <c r="A7" s="632"/>
      <c r="B7" s="633"/>
      <c r="C7" s="382" t="s">
        <v>770</v>
      </c>
      <c r="D7" s="382" t="s">
        <v>770</v>
      </c>
      <c r="E7" s="382" t="s">
        <v>770</v>
      </c>
      <c r="F7" s="382" t="s">
        <v>770</v>
      </c>
      <c r="G7" s="382" t="s">
        <v>770</v>
      </c>
    </row>
    <row r="8" spans="1:32" ht="50.25" customHeight="1" thickBot="1">
      <c r="A8" s="634"/>
      <c r="B8" s="635"/>
      <c r="C8" s="293" t="s">
        <v>65</v>
      </c>
      <c r="D8" s="294" t="s">
        <v>286</v>
      </c>
      <c r="E8" s="293" t="s">
        <v>321</v>
      </c>
      <c r="F8" s="294" t="s">
        <v>87</v>
      </c>
      <c r="G8" s="492" t="s">
        <v>969</v>
      </c>
    </row>
    <row r="9" spans="1:32">
      <c r="A9" s="295" t="s">
        <v>300</v>
      </c>
      <c r="B9" s="296"/>
      <c r="C9" s="297"/>
      <c r="D9" s="297"/>
      <c r="E9" s="297"/>
      <c r="F9" s="297"/>
      <c r="G9" s="297"/>
    </row>
    <row r="10" spans="1:32">
      <c r="A10" s="295"/>
      <c r="B10" s="296" t="s">
        <v>86</v>
      </c>
      <c r="C10" s="298">
        <f>'0331'!D11+'0001'!D13</f>
        <v>23225250.84</v>
      </c>
      <c r="D10" s="298">
        <f>'0331'!E11+'0001'!E13</f>
        <v>10837131.300000001</v>
      </c>
      <c r="E10" s="298">
        <f>C10-D10</f>
        <v>12388119.539999999</v>
      </c>
      <c r="F10" s="602">
        <f>D10/$F$5*12</f>
        <v>21674262.600000001</v>
      </c>
      <c r="G10" s="298">
        <f>'0331'!H11+'0001'!H13</f>
        <v>22729529.142857142</v>
      </c>
    </row>
    <row r="11" spans="1:32">
      <c r="A11" s="295"/>
      <c r="B11" s="296" t="s">
        <v>403</v>
      </c>
      <c r="C11" s="298">
        <f>'0331'!D12</f>
        <v>5240436.4800000004</v>
      </c>
      <c r="D11" s="298">
        <f>'0331'!E12</f>
        <v>2349245.13</v>
      </c>
      <c r="E11" s="298">
        <f t="shared" ref="E11:E38" si="0">C11-D11</f>
        <v>2891191.3500000006</v>
      </c>
      <c r="F11" s="602">
        <f t="shared" ref="F11:F38" si="1">D11/$F$5*12</f>
        <v>4698490.26</v>
      </c>
      <c r="G11" s="298">
        <f>'0331'!H12</f>
        <v>4867208.5714285709</v>
      </c>
    </row>
    <row r="12" spans="1:32">
      <c r="A12" s="295"/>
      <c r="B12" s="296" t="s">
        <v>450</v>
      </c>
      <c r="C12" s="298">
        <f>'0331'!D13</f>
        <v>4083654.24</v>
      </c>
      <c r="D12" s="298">
        <f>'0331'!E13</f>
        <v>2905993.47</v>
      </c>
      <c r="E12" s="298">
        <f t="shared" si="0"/>
        <v>1177660.77</v>
      </c>
      <c r="F12" s="602">
        <f t="shared" si="1"/>
        <v>5811986.9400000004</v>
      </c>
      <c r="G12" s="298">
        <f>'0331'!H13</f>
        <v>5717213.1428571427</v>
      </c>
    </row>
    <row r="13" spans="1:32">
      <c r="A13" s="295"/>
      <c r="B13" s="299" t="s">
        <v>518</v>
      </c>
      <c r="C13" s="298">
        <f>'0331'!D15</f>
        <v>0</v>
      </c>
      <c r="D13" s="298">
        <f>'0331'!E15</f>
        <v>359</v>
      </c>
      <c r="E13" s="298">
        <f t="shared" si="0"/>
        <v>-359</v>
      </c>
      <c r="F13" s="602">
        <f t="shared" si="1"/>
        <v>718</v>
      </c>
      <c r="G13" s="298">
        <f>'0331'!H15</f>
        <v>359</v>
      </c>
    </row>
    <row r="14" spans="1:32">
      <c r="A14" s="301"/>
      <c r="B14" s="296" t="s">
        <v>40</v>
      </c>
      <c r="C14" s="298">
        <f>'0050'!D10</f>
        <v>4551860</v>
      </c>
      <c r="D14" s="298">
        <f>'0050'!E10</f>
        <v>2215621.67</v>
      </c>
      <c r="E14" s="298">
        <f t="shared" si="0"/>
        <v>2336238.33</v>
      </c>
      <c r="F14" s="602">
        <f t="shared" si="1"/>
        <v>4431243.34</v>
      </c>
      <c r="G14" s="298">
        <f>'0050'!H10</f>
        <v>4754922.8571428573</v>
      </c>
    </row>
    <row r="15" spans="1:32">
      <c r="A15" s="301"/>
      <c r="B15" s="296" t="s">
        <v>302</v>
      </c>
      <c r="C15" s="298">
        <f>'0001'!D12+'0025'!D14+'0050'!D14+'0080'!D12+'0100'!D14+'0101'!D13+'0102'!D11+'0104'!D12+'0200'!D12+'0201'!D13+'0331'!D20</f>
        <v>148705000</v>
      </c>
      <c r="D15" s="298">
        <f>'0001'!E12+'0025'!E14+'0050'!E14+'0080'!E12+'0100'!E14+'0101'!E13+'0102'!E11+'0104'!E12+'0200'!E12+'0201'!E13+'0331'!E20</f>
        <v>111528000</v>
      </c>
      <c r="E15" s="298">
        <f t="shared" si="0"/>
        <v>37177000</v>
      </c>
      <c r="F15" s="602">
        <f t="shared" si="1"/>
        <v>223056000</v>
      </c>
      <c r="G15" s="298">
        <f>'0001'!H12+'0025'!H14+'0050'!H14+'0080'!H12+'0100'!H14+'0101'!H13+'0102'!H11+'0104'!H12+'0200'!H12+'0201'!H13+'0331'!H20</f>
        <v>148705000</v>
      </c>
    </row>
    <row r="16" spans="1:32">
      <c r="A16" s="301"/>
      <c r="B16" s="296" t="s">
        <v>42</v>
      </c>
      <c r="C16" s="298">
        <f>'0050'!D15</f>
        <v>1570000</v>
      </c>
      <c r="D16" s="298">
        <f>'0050'!E15</f>
        <v>1354149.19</v>
      </c>
      <c r="E16" s="298">
        <f t="shared" si="0"/>
        <v>215850.81000000006</v>
      </c>
      <c r="F16" s="602">
        <f t="shared" si="1"/>
        <v>2708298.38</v>
      </c>
      <c r="G16" s="298">
        <f>'0050'!H15</f>
        <v>1570000</v>
      </c>
    </row>
    <row r="17" spans="1:32">
      <c r="A17" s="301"/>
      <c r="B17" s="296" t="s">
        <v>44</v>
      </c>
      <c r="C17" s="298">
        <f>'0050'!D16</f>
        <v>0</v>
      </c>
      <c r="D17" s="298">
        <f>'0050'!E16</f>
        <v>0</v>
      </c>
      <c r="E17" s="298">
        <f t="shared" si="0"/>
        <v>0</v>
      </c>
      <c r="F17" s="602">
        <f t="shared" si="1"/>
        <v>0</v>
      </c>
      <c r="G17" s="298">
        <f>'0050'!H16</f>
        <v>0</v>
      </c>
    </row>
    <row r="18" spans="1:32">
      <c r="A18" s="301"/>
      <c r="B18" s="296" t="s">
        <v>95</v>
      </c>
      <c r="C18" s="298"/>
      <c r="D18" s="298"/>
      <c r="E18" s="298">
        <f t="shared" si="0"/>
        <v>0</v>
      </c>
      <c r="F18" s="602">
        <f t="shared" si="1"/>
        <v>0</v>
      </c>
      <c r="G18" s="298"/>
    </row>
    <row r="19" spans="1:32">
      <c r="A19" s="301"/>
      <c r="B19" s="296" t="s">
        <v>363</v>
      </c>
      <c r="C19" s="298"/>
      <c r="D19" s="298"/>
      <c r="E19" s="298">
        <f t="shared" si="0"/>
        <v>0</v>
      </c>
      <c r="F19" s="602">
        <f t="shared" si="1"/>
        <v>0</v>
      </c>
      <c r="G19" s="298"/>
    </row>
    <row r="20" spans="1:32" s="304" customFormat="1">
      <c r="A20" s="302"/>
      <c r="B20" s="300" t="s">
        <v>410</v>
      </c>
      <c r="C20" s="303">
        <f>'0102'!D10</f>
        <v>0</v>
      </c>
      <c r="D20" s="303">
        <f>'0102'!E10</f>
        <v>74194.880000000005</v>
      </c>
      <c r="E20" s="298">
        <f t="shared" si="0"/>
        <v>-74194.880000000005</v>
      </c>
      <c r="F20" s="602">
        <f t="shared" si="1"/>
        <v>148389.76000000001</v>
      </c>
      <c r="G20" s="303">
        <f>'0102'!H10</f>
        <v>0</v>
      </c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</row>
    <row r="21" spans="1:32" s="304" customFormat="1">
      <c r="A21" s="302"/>
      <c r="B21" s="300" t="s">
        <v>685</v>
      </c>
      <c r="C21" s="303">
        <f>'0102'!D16</f>
        <v>0</v>
      </c>
      <c r="D21" s="303">
        <f>'0102'!E16</f>
        <v>21133374.559999999</v>
      </c>
      <c r="E21" s="298">
        <f t="shared" si="0"/>
        <v>-21133374.559999999</v>
      </c>
      <c r="F21" s="602">
        <f t="shared" si="1"/>
        <v>42266749.119999997</v>
      </c>
      <c r="G21" s="303">
        <f>'0102'!H16</f>
        <v>0</v>
      </c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</row>
    <row r="22" spans="1:32" s="304" customFormat="1">
      <c r="A22" s="302"/>
      <c r="B22" s="573" t="s">
        <v>979</v>
      </c>
      <c r="C22" s="303"/>
      <c r="D22" s="303">
        <f>'0102'!E18</f>
        <v>20029.22</v>
      </c>
      <c r="E22" s="298">
        <f t="shared" si="0"/>
        <v>-20029.22</v>
      </c>
      <c r="F22" s="602">
        <f t="shared" si="1"/>
        <v>40058.44</v>
      </c>
      <c r="G22" s="303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</row>
    <row r="23" spans="1:32" s="304" customFormat="1">
      <c r="A23" s="302"/>
      <c r="B23" s="300" t="s">
        <v>687</v>
      </c>
      <c r="C23" s="303">
        <f>'0102'!D12</f>
        <v>1620000</v>
      </c>
      <c r="D23" s="303">
        <f>'0102'!E12</f>
        <v>886639.92</v>
      </c>
      <c r="E23" s="298">
        <f t="shared" si="0"/>
        <v>733360.08</v>
      </c>
      <c r="F23" s="602">
        <f t="shared" si="1"/>
        <v>1773279.84</v>
      </c>
      <c r="G23" s="303">
        <f>'0102'!H12</f>
        <v>1620000</v>
      </c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</row>
    <row r="24" spans="1:32">
      <c r="A24" s="301"/>
      <c r="B24" s="67" t="s">
        <v>966</v>
      </c>
      <c r="C24" s="298"/>
      <c r="D24" s="298">
        <f>'0102'!E17</f>
        <v>30762017.18</v>
      </c>
      <c r="E24" s="298">
        <f t="shared" si="0"/>
        <v>-30762017.18</v>
      </c>
      <c r="F24" s="602">
        <f t="shared" si="1"/>
        <v>61524034.359999999</v>
      </c>
      <c r="G24" s="298"/>
    </row>
    <row r="25" spans="1:32">
      <c r="A25" s="301"/>
      <c r="B25" s="67" t="s">
        <v>980</v>
      </c>
      <c r="C25" s="298"/>
      <c r="D25" s="298">
        <f>'0102'!E19</f>
        <v>3593917.19</v>
      </c>
      <c r="E25" s="298">
        <f t="shared" si="0"/>
        <v>-3593917.19</v>
      </c>
      <c r="F25" s="602">
        <f t="shared" si="1"/>
        <v>7187834.3800000008</v>
      </c>
      <c r="G25" s="298"/>
    </row>
    <row r="26" spans="1:32">
      <c r="A26" s="301"/>
      <c r="B26" s="296" t="s">
        <v>551</v>
      </c>
      <c r="C26" s="298">
        <f>'0080'!D13</f>
        <v>0</v>
      </c>
      <c r="D26" s="298">
        <f>'0080'!E13</f>
        <v>0</v>
      </c>
      <c r="E26" s="298">
        <f t="shared" si="0"/>
        <v>0</v>
      </c>
      <c r="F26" s="602">
        <f t="shared" si="1"/>
        <v>0</v>
      </c>
      <c r="G26" s="298">
        <f>'0080'!H13</f>
        <v>79388</v>
      </c>
    </row>
    <row r="27" spans="1:32">
      <c r="A27" s="301"/>
      <c r="B27" s="296" t="s">
        <v>74</v>
      </c>
      <c r="C27" s="298">
        <f>'0080'!D20</f>
        <v>5000</v>
      </c>
      <c r="D27" s="298">
        <f>'0080'!E20</f>
        <v>0</v>
      </c>
      <c r="E27" s="298">
        <f t="shared" si="0"/>
        <v>5000</v>
      </c>
      <c r="F27" s="602">
        <f t="shared" si="1"/>
        <v>0</v>
      </c>
      <c r="G27" s="298">
        <f>'0080'!H20</f>
        <v>5000</v>
      </c>
    </row>
    <row r="28" spans="1:32">
      <c r="A28" s="301"/>
      <c r="B28" s="296" t="s">
        <v>458</v>
      </c>
      <c r="C28" s="298">
        <f>'0080'!D18</f>
        <v>0</v>
      </c>
      <c r="D28" s="298">
        <f>'0080'!E18</f>
        <v>0</v>
      </c>
      <c r="E28" s="298">
        <f t="shared" si="0"/>
        <v>0</v>
      </c>
      <c r="F28" s="602">
        <f t="shared" si="1"/>
        <v>0</v>
      </c>
      <c r="G28" s="298">
        <f>'0080'!H18</f>
        <v>0</v>
      </c>
    </row>
    <row r="29" spans="1:32">
      <c r="A29" s="301"/>
      <c r="B29" s="296" t="s">
        <v>312</v>
      </c>
      <c r="C29" s="298">
        <f>'0050'!D20</f>
        <v>100000</v>
      </c>
      <c r="D29" s="298">
        <f>'0050'!E20</f>
        <v>0</v>
      </c>
      <c r="E29" s="298">
        <f t="shared" si="0"/>
        <v>100000</v>
      </c>
      <c r="F29" s="602">
        <f t="shared" si="1"/>
        <v>0</v>
      </c>
      <c r="G29" s="298">
        <f>'0050'!H20</f>
        <v>50000</v>
      </c>
    </row>
    <row r="30" spans="1:32">
      <c r="A30" s="301"/>
      <c r="B30" s="296" t="s">
        <v>84</v>
      </c>
      <c r="C30" s="298">
        <f>'0050'!D21</f>
        <v>2000</v>
      </c>
      <c r="D30" s="298">
        <f>'0050'!E21</f>
        <v>4712.6899999999996</v>
      </c>
      <c r="E30" s="298">
        <f t="shared" si="0"/>
        <v>-2712.6899999999996</v>
      </c>
      <c r="F30" s="602">
        <f t="shared" si="1"/>
        <v>9425.3799999999992</v>
      </c>
      <c r="G30" s="298">
        <f>'0050'!H21</f>
        <v>10000</v>
      </c>
    </row>
    <row r="31" spans="1:32">
      <c r="A31" s="301"/>
      <c r="B31" s="296" t="s">
        <v>527</v>
      </c>
      <c r="C31" s="298">
        <f>'0100'!D19</f>
        <v>250000</v>
      </c>
      <c r="D31" s="298">
        <f>'0100'!E19</f>
        <v>8900</v>
      </c>
      <c r="E31" s="298">
        <f t="shared" si="0"/>
        <v>241100</v>
      </c>
      <c r="F31" s="602">
        <f t="shared" si="1"/>
        <v>17800</v>
      </c>
      <c r="G31" s="298">
        <f>'0100'!H19</f>
        <v>18685.714285714286</v>
      </c>
    </row>
    <row r="32" spans="1:32">
      <c r="A32" s="301"/>
      <c r="B32" s="296" t="s">
        <v>352</v>
      </c>
      <c r="C32" s="298">
        <f>'0080'!D19</f>
        <v>180000</v>
      </c>
      <c r="D32" s="298">
        <f>'0080'!E19</f>
        <v>89135</v>
      </c>
      <c r="E32" s="298">
        <f t="shared" si="0"/>
        <v>90865</v>
      </c>
      <c r="F32" s="602">
        <f t="shared" si="1"/>
        <v>178270</v>
      </c>
      <c r="G32" s="298">
        <f>'0080'!H19</f>
        <v>180000</v>
      </c>
    </row>
    <row r="33" spans="1:32">
      <c r="A33" s="301"/>
      <c r="B33" s="296" t="s">
        <v>472</v>
      </c>
      <c r="C33" s="298">
        <f>'0201'!D12</f>
        <v>400000</v>
      </c>
      <c r="D33" s="298">
        <f>'0201'!E12</f>
        <v>0</v>
      </c>
      <c r="E33" s="298">
        <f t="shared" si="0"/>
        <v>400000</v>
      </c>
      <c r="F33" s="602">
        <f t="shared" si="1"/>
        <v>0</v>
      </c>
      <c r="G33" s="298">
        <f>'0201'!H12</f>
        <v>400000</v>
      </c>
    </row>
    <row r="34" spans="1:32">
      <c r="A34" s="301"/>
      <c r="B34" s="300" t="s">
        <v>673</v>
      </c>
      <c r="C34" s="298">
        <f>'0331'!D21</f>
        <v>0</v>
      </c>
      <c r="D34" s="298">
        <f>'0331'!E21</f>
        <v>0</v>
      </c>
      <c r="E34" s="298">
        <f t="shared" si="0"/>
        <v>0</v>
      </c>
      <c r="F34" s="602">
        <f t="shared" si="1"/>
        <v>0</v>
      </c>
      <c r="G34" s="298">
        <f>'0331'!H21</f>
        <v>0</v>
      </c>
    </row>
    <row r="35" spans="1:32">
      <c r="A35" s="301"/>
      <c r="B35" s="291" t="s">
        <v>717</v>
      </c>
      <c r="C35" s="298">
        <f>'0201'!D21</f>
        <v>0</v>
      </c>
      <c r="D35" s="298">
        <f>'0201'!E21</f>
        <v>130435</v>
      </c>
      <c r="E35" s="298">
        <f t="shared" si="0"/>
        <v>-130435</v>
      </c>
      <c r="F35" s="602">
        <f t="shared" si="1"/>
        <v>260870</v>
      </c>
      <c r="G35" s="298">
        <f>'0201'!H21</f>
        <v>300000</v>
      </c>
    </row>
    <row r="36" spans="1:32">
      <c r="A36" s="301"/>
      <c r="B36" s="6" t="s">
        <v>975</v>
      </c>
      <c r="C36" s="298">
        <f>'0201'!D15</f>
        <v>0</v>
      </c>
      <c r="D36" s="298">
        <f>'0201'!E15</f>
        <v>0</v>
      </c>
      <c r="E36" s="298">
        <f t="shared" si="0"/>
        <v>0</v>
      </c>
      <c r="F36" s="602">
        <f t="shared" si="1"/>
        <v>0</v>
      </c>
      <c r="G36" s="298">
        <f>'0201'!H16</f>
        <v>300000</v>
      </c>
    </row>
    <row r="37" spans="1:32">
      <c r="A37" s="301"/>
      <c r="B37" s="291" t="s">
        <v>762</v>
      </c>
      <c r="C37" s="298">
        <f>'0331'!D22</f>
        <v>0</v>
      </c>
      <c r="D37" s="298">
        <f>'0331'!E22</f>
        <v>0</v>
      </c>
      <c r="E37" s="298">
        <f t="shared" si="0"/>
        <v>0</v>
      </c>
      <c r="F37" s="602">
        <f t="shared" si="1"/>
        <v>0</v>
      </c>
      <c r="G37" s="298">
        <f>'0331'!H22</f>
        <v>0</v>
      </c>
    </row>
    <row r="38" spans="1:32">
      <c r="A38" s="301"/>
      <c r="B38" s="6" t="s">
        <v>767</v>
      </c>
      <c r="C38" s="298">
        <f>'0025'!D15+'0100'!D18</f>
        <v>0</v>
      </c>
      <c r="D38" s="298">
        <f>'0025'!E15+'0100'!E18</f>
        <v>0</v>
      </c>
      <c r="E38" s="298">
        <f t="shared" si="0"/>
        <v>0</v>
      </c>
      <c r="F38" s="602">
        <f t="shared" si="1"/>
        <v>0</v>
      </c>
      <c r="G38" s="298">
        <f>'0025'!H15+'0100'!H18</f>
        <v>0</v>
      </c>
    </row>
    <row r="39" spans="1:32">
      <c r="A39" s="301"/>
      <c r="B39" s="291" t="s">
        <v>718</v>
      </c>
      <c r="C39" s="298"/>
      <c r="D39" s="298"/>
      <c r="E39" s="298">
        <f t="shared" ref="E39" si="2">C39-D39</f>
        <v>0</v>
      </c>
      <c r="F39" s="602">
        <f t="shared" ref="F39" si="3">D39/$F$5*12</f>
        <v>0</v>
      </c>
      <c r="G39" s="298"/>
    </row>
    <row r="40" spans="1:32" s="307" customFormat="1" ht="15.75" thickBot="1">
      <c r="A40" s="295" t="s">
        <v>303</v>
      </c>
      <c r="B40" s="305"/>
      <c r="C40" s="306">
        <f>SUM(C10:C36)</f>
        <v>189933201.56</v>
      </c>
      <c r="D40" s="306">
        <f>SUM(D10:D39)</f>
        <v>187893855.39999998</v>
      </c>
      <c r="E40" s="306">
        <f>SUM(E10:E39)</f>
        <v>2039346.1599999992</v>
      </c>
      <c r="F40" s="306">
        <f>SUM(F10:F39)</f>
        <v>375787710.79999995</v>
      </c>
      <c r="G40" s="306">
        <f>SUM(G10:G39)</f>
        <v>191307306.4285714</v>
      </c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</row>
    <row r="41" spans="1:32" ht="15.75" thickTop="1">
      <c r="A41" s="301"/>
      <c r="B41" s="296"/>
      <c r="C41" s="308">
        <f>'0001'!D18+'0025'!D19+'0050'!D25+'0080'!D25+'0100'!D22+'0101'!D21+'0102'!D24+'0104'!D16+'0200'!D17+'0201'!D25+'0331'!D27-C40</f>
        <v>0</v>
      </c>
      <c r="D41" s="308"/>
      <c r="E41" s="308"/>
      <c r="F41" s="308"/>
      <c r="G41" s="308">
        <f>G40-C40</f>
        <v>1374104.8685714006</v>
      </c>
    </row>
    <row r="42" spans="1:32">
      <c r="A42" s="295" t="s">
        <v>304</v>
      </c>
      <c r="B42" s="296"/>
      <c r="C42" s="308"/>
      <c r="D42" s="308"/>
      <c r="E42" s="308"/>
      <c r="F42" s="308"/>
      <c r="G42" s="308"/>
    </row>
    <row r="43" spans="1:32">
      <c r="A43" s="301"/>
      <c r="B43" s="296" t="s">
        <v>305</v>
      </c>
      <c r="C43" s="298">
        <f>'0025'!D27+'0025'!D41+'0050'!D32+'0050'!D44+'0080'!D32+'0080'!D46+'0100'!D30+'0100'!D42+'0102'!D32+'0102'!D44+'0200'!D24+'0200'!D35+'0201'!D32+'0201'!D44+'0104'!D25+'0104'!D37+'0331'!D36+'0331'!D48+'0101'!D29+'0101'!D41</f>
        <v>86824589.75563018</v>
      </c>
      <c r="D43" s="298">
        <f>'0025'!E27+'0025'!E41+'0050'!E32+'0050'!E44+'0080'!E32+'0080'!E46+'0100'!E30+'0100'!E42+'0102'!E32+'0102'!E44+'0200'!E24+'0200'!E35+'0201'!E32+'0201'!E44+'0104'!E25+'0104'!E37+'0331'!E36+'0331'!E48+'0101'!E29+'0101'!E41</f>
        <v>41253244.429999992</v>
      </c>
      <c r="E43" s="298">
        <f>C43-D43</f>
        <v>45571345.325630188</v>
      </c>
      <c r="F43" s="602">
        <f t="shared" ref="F43:F51" si="4">D43/$F$5*12</f>
        <v>82506488.859999985</v>
      </c>
      <c r="G43" s="298">
        <f>'0025'!H27+'0025'!H41+'0050'!H32+'0050'!H44+'0080'!H32+'0080'!H46+'0100'!H30+'0100'!H42+'0102'!H32+'0102'!H44+'0200'!H24+'0200'!H35+'0201'!H32+'0201'!H44+'0104'!H25+'0104'!H37+'0331'!H36+'0331'!H48+'0101'!H29+'0101'!H41</f>
        <v>85955542.147987276</v>
      </c>
      <c r="I43" s="319"/>
    </row>
    <row r="44" spans="1:32">
      <c r="A44" s="301"/>
      <c r="B44" s="296" t="s">
        <v>306</v>
      </c>
      <c r="C44" s="298">
        <f>'0001'!D29</f>
        <v>5685460.2999999998</v>
      </c>
      <c r="D44" s="298">
        <f>'0001'!E29</f>
        <v>3260688.8499999996</v>
      </c>
      <c r="E44" s="298">
        <f t="shared" ref="E44:E50" si="5">C44-D44</f>
        <v>2424771.4500000002</v>
      </c>
      <c r="F44" s="602">
        <f t="shared" si="4"/>
        <v>6521377.6999999993</v>
      </c>
      <c r="G44" s="298">
        <f>'0001'!H29</f>
        <v>6121448.7999999998</v>
      </c>
    </row>
    <row r="45" spans="1:32">
      <c r="A45" s="301"/>
      <c r="B45" s="300" t="s">
        <v>83</v>
      </c>
      <c r="C45" s="298">
        <f>'0001'!D33+'0025'!D43+'0050'!D47+'0080'!D48+'0100'!D44+'0102'!D46+'0201'!D46+'0331'!D50</f>
        <v>33178215.310000002</v>
      </c>
      <c r="D45" s="298">
        <f>'0001'!E33+'0025'!E43+'0050'!E47+'0080'!E48+'0100'!E44+'0102'!E46+'0201'!E46+'0331'!E50</f>
        <v>16589108.039999999</v>
      </c>
      <c r="E45" s="298">
        <f t="shared" si="5"/>
        <v>16589107.270000003</v>
      </c>
      <c r="F45" s="602">
        <f t="shared" si="4"/>
        <v>33178216.079999998</v>
      </c>
      <c r="G45" s="298">
        <f>'0001'!H33+'0025'!H43+'0050'!H47+'0080'!H48+'0100'!H44+'0102'!H46+'0201'!H46+'0331'!H50</f>
        <v>33383605.310000002</v>
      </c>
    </row>
    <row r="46" spans="1:32">
      <c r="A46" s="301"/>
      <c r="B46" s="296" t="s">
        <v>307</v>
      </c>
      <c r="C46" s="298">
        <f>'0001'!D39+'0025'!D48+'0050'!D53+'0080'!D59+'0100'!D53+'0102'!D52+'0200'!D45+'0201'!D54+'0104'!D47+'0331'!D63</f>
        <v>11287532.584415585</v>
      </c>
      <c r="D46" s="298">
        <f>'0001'!E39+'0025'!E48+'0050'!E53+'0080'!E59+'0100'!E53+'0102'!E52+'0200'!E45+'0201'!E54+'0104'!E47+'0331'!E63</f>
        <v>2923907.18</v>
      </c>
      <c r="E46" s="298">
        <f t="shared" si="5"/>
        <v>8363625.4044155851</v>
      </c>
      <c r="F46" s="602">
        <f t="shared" si="4"/>
        <v>5847814.3600000003</v>
      </c>
      <c r="G46" s="298">
        <f>'0001'!H39+'0025'!H48+'0050'!H53+'0080'!H59+'0100'!H53+'0102'!H52+'0200'!H45+'0201'!H54+'0104'!H47+'0331'!H63</f>
        <v>11030703</v>
      </c>
    </row>
    <row r="47" spans="1:32">
      <c r="A47" s="301"/>
      <c r="B47" s="296" t="s">
        <v>452</v>
      </c>
      <c r="C47" s="298">
        <f>'0331'!D88</f>
        <v>17263000</v>
      </c>
      <c r="D47" s="298">
        <f>'0331'!E88</f>
        <v>7158767.8499999996</v>
      </c>
      <c r="E47" s="298">
        <f t="shared" si="5"/>
        <v>10104232.15</v>
      </c>
      <c r="F47" s="602">
        <f t="shared" si="4"/>
        <v>14317535.699999999</v>
      </c>
      <c r="G47" s="298">
        <f>'0331'!H88</f>
        <v>17149800</v>
      </c>
    </row>
    <row r="48" spans="1:32">
      <c r="A48" s="301"/>
      <c r="B48" s="296" t="s">
        <v>701</v>
      </c>
      <c r="C48" s="298">
        <f>'0080'!D92+'0331'!D85+'0201'!D68+'0102'!D71+'0331'!D87</f>
        <v>17013968.399999999</v>
      </c>
      <c r="D48" s="298">
        <f>'0080'!E92+'0331'!E85+'0201'!E68+'0102'!E71+'0331'!E87</f>
        <v>9115756.959999999</v>
      </c>
      <c r="E48" s="298">
        <f t="shared" si="5"/>
        <v>7898211.4399999995</v>
      </c>
      <c r="F48" s="602">
        <f t="shared" si="4"/>
        <v>18231513.919999998</v>
      </c>
      <c r="G48" s="298">
        <f>'0080'!H92+'0331'!H85+'0201'!H68+'0102'!H71+'0331'!H87</f>
        <v>24196465.759999998</v>
      </c>
    </row>
    <row r="49" spans="1:32">
      <c r="A49" s="301"/>
      <c r="B49" s="296" t="s">
        <v>703</v>
      </c>
      <c r="C49" s="298"/>
      <c r="D49" s="298"/>
      <c r="E49" s="298">
        <f t="shared" si="5"/>
        <v>0</v>
      </c>
      <c r="F49" s="602">
        <f t="shared" si="4"/>
        <v>0</v>
      </c>
      <c r="G49" s="298"/>
    </row>
    <row r="50" spans="1:32">
      <c r="A50" s="301"/>
      <c r="B50" s="296" t="s">
        <v>702</v>
      </c>
      <c r="C50" s="298">
        <f>'0001'!D53+'0025'!D66+'0050'!D75+'0080'!D105+'0100'!D75+'0102'!D74+'0200'!D56+'0201'!D93+'0104'!D61+'0331'!D93-'0331'!D88+'0101'!D63-C48</f>
        <v>36829919.98034858</v>
      </c>
      <c r="D50" s="298">
        <f>'0001'!E53+'0025'!E66+'0050'!E75+'0080'!E105+'0100'!E75+'0102'!E74+'0200'!E56+'0201'!E93+'0104'!E61+'0331'!E93-'0331'!E88+'0101'!E63-D48</f>
        <v>16223429.650000004</v>
      </c>
      <c r="E50" s="298">
        <f t="shared" si="5"/>
        <v>20606490.330348574</v>
      </c>
      <c r="F50" s="602">
        <f t="shared" si="4"/>
        <v>32446859.300000008</v>
      </c>
      <c r="G50" s="298">
        <f>'0001'!H53+'0025'!H66+'0050'!H75+'0080'!H105+'0100'!H75+'0102'!H74+'0200'!H56+'0201'!H93+'0104'!H61+'0331'!H93-'0331'!H88+'0101'!H63-G48</f>
        <v>41005113.085375585</v>
      </c>
    </row>
    <row r="51" spans="1:32">
      <c r="A51" s="301"/>
      <c r="B51" s="296"/>
      <c r="C51" s="298"/>
      <c r="D51" s="298"/>
      <c r="E51" s="298">
        <f t="shared" ref="E51" si="6">C51-D51</f>
        <v>0</v>
      </c>
      <c r="F51" s="602">
        <f t="shared" si="4"/>
        <v>0</v>
      </c>
      <c r="G51" s="298"/>
    </row>
    <row r="52" spans="1:32" s="307" customFormat="1" ht="15.75" thickBot="1">
      <c r="A52" s="295" t="s">
        <v>59</v>
      </c>
      <c r="B52" s="305"/>
      <c r="C52" s="306">
        <f t="shared" ref="C52:F52" si="7">SUM(C43:C50)</f>
        <v>208082686.33039436</v>
      </c>
      <c r="D52" s="306">
        <f t="shared" si="7"/>
        <v>96524902.959999993</v>
      </c>
      <c r="E52" s="306">
        <f t="shared" si="7"/>
        <v>111557783.37039435</v>
      </c>
      <c r="F52" s="306">
        <f t="shared" si="7"/>
        <v>193049805.91999999</v>
      </c>
      <c r="G52" s="306">
        <f t="shared" ref="G52" si="8">SUM(G43:G50)</f>
        <v>218842678.10336283</v>
      </c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</row>
    <row r="53" spans="1:32" s="307" customFormat="1" ht="15.75" thickTop="1">
      <c r="A53" s="295"/>
      <c r="B53" s="305"/>
      <c r="C53" s="309"/>
      <c r="D53" s="309"/>
      <c r="E53" s="309"/>
      <c r="F53" s="309"/>
      <c r="G53" s="309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</row>
    <row r="54" spans="1:32">
      <c r="A54" s="301"/>
      <c r="B54" s="296" t="s">
        <v>308</v>
      </c>
      <c r="C54" s="298">
        <f>'0050'!D88+'0080'!D118+'0201'!D103</f>
        <v>348000</v>
      </c>
      <c r="D54" s="298">
        <f>'0050'!E88+'0080'!E118+'0201'!E103</f>
        <v>72702.289999999994</v>
      </c>
      <c r="E54" s="298">
        <f>'0050'!F88+'0080'!F118+'0201'!F103</f>
        <v>275297.70999999996</v>
      </c>
      <c r="F54" s="298">
        <f>'0050'!G88+'0080'!G118+'0201'!G103</f>
        <v>145404.58000000002</v>
      </c>
      <c r="G54" s="298">
        <f>'0050'!H88+'0080'!H118+'0201'!H103</f>
        <v>408000</v>
      </c>
    </row>
    <row r="55" spans="1:32">
      <c r="A55" s="301"/>
      <c r="B55" s="296" t="s">
        <v>309</v>
      </c>
      <c r="C55" s="298">
        <f>'0080'!D122+'0331'!D103</f>
        <v>14265065.095509786</v>
      </c>
      <c r="D55" s="298">
        <f>'0080'!E122+'0331'!E103</f>
        <v>6000975.4199999999</v>
      </c>
      <c r="E55" s="298">
        <f t="shared" ref="E55:E57" si="9">C55-D55</f>
        <v>8264089.6755097862</v>
      </c>
      <c r="F55" s="602">
        <f t="shared" ref="F55" si="10">D55/$F$5*12</f>
        <v>12001950.84</v>
      </c>
      <c r="G55" s="298">
        <f>'0080'!H122+'0331'!H103</f>
        <v>14265065.095509786</v>
      </c>
    </row>
    <row r="56" spans="1:32">
      <c r="A56" s="301"/>
      <c r="B56" s="296" t="s">
        <v>442</v>
      </c>
      <c r="C56" s="308">
        <f>'0080'!D66+'0331'!D69</f>
        <v>764000</v>
      </c>
      <c r="D56" s="308">
        <f>'0080'!E66+'0331'!E69</f>
        <v>415564.78</v>
      </c>
      <c r="E56" s="298">
        <f t="shared" si="9"/>
        <v>348435.22</v>
      </c>
      <c r="F56" s="602">
        <f>D56/$F$5*12</f>
        <v>831129.56</v>
      </c>
      <c r="G56" s="308">
        <f>'0080'!H66+'0331'!H69</f>
        <v>764000</v>
      </c>
    </row>
    <row r="57" spans="1:32">
      <c r="A57" s="301"/>
      <c r="B57" s="296"/>
      <c r="C57" s="308"/>
      <c r="D57" s="308"/>
      <c r="E57" s="298">
        <f t="shared" si="9"/>
        <v>0</v>
      </c>
      <c r="F57" s="308"/>
      <c r="G57" s="308"/>
    </row>
    <row r="58" spans="1:32" ht="15.75" thickBot="1">
      <c r="A58" s="295" t="s">
        <v>310</v>
      </c>
      <c r="B58" s="296"/>
      <c r="C58" s="306">
        <f>C52+C54+C55+C56</f>
        <v>223459751.42590415</v>
      </c>
      <c r="D58" s="306">
        <f>D52+D54+D55+D56</f>
        <v>103014145.45</v>
      </c>
      <c r="E58" s="306">
        <f t="shared" ref="E58:F58" si="11">E52+E54+E55+E56</f>
        <v>120445605.97590412</v>
      </c>
      <c r="F58" s="306">
        <f t="shared" si="11"/>
        <v>206028290.90000001</v>
      </c>
      <c r="G58" s="306">
        <f>G52+G54+G55+G56</f>
        <v>234279743.19887263</v>
      </c>
    </row>
    <row r="59" spans="1:32" ht="15.75" thickTop="1">
      <c r="A59" s="295"/>
      <c r="B59" s="296"/>
      <c r="C59" s="309"/>
      <c r="D59" s="309"/>
      <c r="E59" s="309"/>
      <c r="F59" s="309"/>
      <c r="G59" s="309"/>
    </row>
    <row r="60" spans="1:32">
      <c r="A60" s="295"/>
      <c r="B60" s="296" t="s">
        <v>447</v>
      </c>
      <c r="C60" s="308">
        <f>'CAPITAL EXPENDITURE'!D40</f>
        <v>126858000</v>
      </c>
      <c r="D60" s="308">
        <f>'CAPITAL EXPENDITURE'!I40</f>
        <v>48449569.979999997</v>
      </c>
      <c r="E60" s="298">
        <f>C60-D60</f>
        <v>78408430.020000011</v>
      </c>
      <c r="F60" s="298">
        <f>C60</f>
        <v>126858000</v>
      </c>
      <c r="G60" s="298">
        <f>'CAPITAL EXPENDITURE'!F40</f>
        <v>126858000</v>
      </c>
    </row>
    <row r="61" spans="1:32">
      <c r="A61" s="295"/>
      <c r="B61" s="296" t="s">
        <v>482</v>
      </c>
      <c r="C61" s="308">
        <f>'CAPITAL EXPENDITURE'!D48</f>
        <v>348000</v>
      </c>
      <c r="D61" s="308">
        <f>'CAPITAL EXPENDITURE'!I48</f>
        <v>94691.43</v>
      </c>
      <c r="E61" s="298">
        <f t="shared" ref="E61:E62" si="12">C61-D61</f>
        <v>253308.57</v>
      </c>
      <c r="F61" s="298">
        <f>C61</f>
        <v>348000</v>
      </c>
      <c r="G61" s="298">
        <f>'CAPITAL EXPENDITURE'!G48</f>
        <v>408000</v>
      </c>
    </row>
    <row r="62" spans="1:32">
      <c r="A62" s="295"/>
      <c r="B62" s="67" t="s">
        <v>990</v>
      </c>
      <c r="C62" s="308"/>
      <c r="D62" s="308"/>
      <c r="E62" s="298">
        <f t="shared" si="12"/>
        <v>0</v>
      </c>
      <c r="F62" s="298">
        <v>0</v>
      </c>
      <c r="G62" s="298">
        <f>'CAPITAL EXPENDITURE'!E51</f>
        <v>34364743</v>
      </c>
    </row>
    <row r="63" spans="1:32">
      <c r="A63" s="295"/>
      <c r="B63" s="296" t="s">
        <v>448</v>
      </c>
      <c r="C63" s="310">
        <f>-C61+-C60</f>
        <v>-127206000</v>
      </c>
      <c r="D63" s="310">
        <f>-D61-D60</f>
        <v>-48544261.409999996</v>
      </c>
      <c r="E63" s="310">
        <f>-E61-E60</f>
        <v>-78661738.590000004</v>
      </c>
      <c r="F63" s="311">
        <f>C63</f>
        <v>-127206000</v>
      </c>
      <c r="G63" s="311">
        <f>-'CAPITAL EXPENDITURE'!G51</f>
        <v>-161630743</v>
      </c>
    </row>
    <row r="64" spans="1:32">
      <c r="A64" s="301"/>
      <c r="B64" s="296"/>
      <c r="C64" s="308"/>
      <c r="D64" s="308"/>
      <c r="E64" s="298"/>
      <c r="F64" s="298"/>
      <c r="G64" s="298">
        <f t="shared" ref="G64" si="13">E64/$F$5*12</f>
        <v>0</v>
      </c>
    </row>
    <row r="65" spans="1:32" s="307" customFormat="1" ht="15.75" thickBot="1">
      <c r="A65" s="312"/>
      <c r="B65" s="313" t="s">
        <v>311</v>
      </c>
      <c r="C65" s="314">
        <f>C40-C58+C60+C63+C61</f>
        <v>-33526549.865904152</v>
      </c>
      <c r="D65" s="314">
        <f>D40-D58+D60+D63+D61</f>
        <v>84879709.949999988</v>
      </c>
      <c r="E65" s="314">
        <f t="shared" ref="E65:F65" si="14">E40-E58+E60+E63+E61</f>
        <v>-118406259.81590413</v>
      </c>
      <c r="F65" s="314">
        <f t="shared" si="14"/>
        <v>169759419.89999998</v>
      </c>
      <c r="G65" s="314">
        <f>G40-G52-G54-G55-G56</f>
        <v>-42972436.770301208</v>
      </c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</row>
    <row r="66" spans="1:32" ht="15.75" thickBot="1">
      <c r="A66" s="315"/>
      <c r="B66" s="316"/>
      <c r="C66" s="317"/>
      <c r="D66" s="317"/>
      <c r="E66" s="317"/>
      <c r="F66" s="317"/>
      <c r="G66" s="317"/>
    </row>
    <row r="68" spans="1:32">
      <c r="D68" s="319"/>
      <c r="F68" s="319"/>
    </row>
    <row r="69" spans="1:32">
      <c r="B69" s="6"/>
      <c r="D69" s="348"/>
      <c r="E69" s="9"/>
    </row>
    <row r="70" spans="1:32">
      <c r="B70" s="6"/>
      <c r="D70" s="319"/>
      <c r="E70" s="319"/>
      <c r="F70" s="9"/>
      <c r="G70" s="193"/>
    </row>
    <row r="71" spans="1:32">
      <c r="B71" s="6"/>
      <c r="D71" s="9"/>
      <c r="E71" s="9"/>
    </row>
    <row r="72" spans="1:32">
      <c r="B72" s="6"/>
      <c r="D72" s="319"/>
      <c r="E72" s="9"/>
    </row>
    <row r="73" spans="1:32">
      <c r="D73" s="193"/>
      <c r="E73" s="193"/>
      <c r="F73" s="193"/>
      <c r="G73" s="193"/>
    </row>
    <row r="74" spans="1:32">
      <c r="E74" s="353"/>
      <c r="F74" s="353"/>
      <c r="G74" s="353"/>
    </row>
    <row r="75" spans="1:32">
      <c r="B75" s="320"/>
      <c r="G75" s="318">
        <f>G72-G73</f>
        <v>0</v>
      </c>
    </row>
  </sheetData>
  <customSheetViews>
    <customSheetView guid="{FDA731C6-6FB3-4A94-83F6-34E751A839F6}" printArea="1" hiddenRows="1" hiddenColumns="1" topLeftCell="A11">
      <selection activeCell="H13" sqref="H13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5">
    <mergeCell ref="A6:B8"/>
    <mergeCell ref="A3:F3"/>
    <mergeCell ref="A1:F1"/>
    <mergeCell ref="A4:F4"/>
    <mergeCell ref="C6:G6"/>
  </mergeCells>
  <pageMargins left="0.70866141732283472" right="0.70866141732283472" top="0.74803149606299213" bottom="0.74803149606299213" header="0.31496062992125984" footer="0.31496062992125984"/>
  <pageSetup paperSize="9" scale="5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opLeftCell="A16" workbookViewId="0">
      <selection activeCell="D16" sqref="D16"/>
    </sheetView>
  </sheetViews>
  <sheetFormatPr defaultColWidth="9.140625" defaultRowHeight="12.75"/>
  <cols>
    <col min="1" max="1" width="49" customWidth="1"/>
    <col min="2" max="5" width="20.42578125" customWidth="1"/>
    <col min="6" max="6" width="19.5703125" style="160" customWidth="1"/>
    <col min="7" max="7" width="17.42578125" style="348" bestFit="1" customWidth="1"/>
    <col min="8" max="8" width="26.140625" style="348" bestFit="1" customWidth="1"/>
    <col min="9" max="9" width="15.85546875" style="348" bestFit="1" customWidth="1"/>
    <col min="10" max="10" width="15" style="348" bestFit="1" customWidth="1"/>
    <col min="11" max="16" width="9.140625" style="348"/>
  </cols>
  <sheetData>
    <row r="1" spans="1:9" ht="19.5">
      <c r="A1" s="642" t="s">
        <v>46</v>
      </c>
      <c r="B1" s="642"/>
      <c r="C1" s="642"/>
      <c r="D1" s="642"/>
      <c r="E1" s="642"/>
      <c r="F1" s="642"/>
    </row>
    <row r="2" spans="1:9" ht="19.5">
      <c r="A2" s="642" t="s">
        <v>974</v>
      </c>
      <c r="B2" s="642"/>
      <c r="C2" s="642"/>
      <c r="D2" s="642"/>
      <c r="E2" s="642"/>
      <c r="F2" s="642"/>
      <c r="G2" s="372"/>
      <c r="H2" s="372"/>
      <c r="I2" s="372"/>
    </row>
    <row r="3" spans="1:9" ht="22.5">
      <c r="A3" s="636" t="s">
        <v>970</v>
      </c>
      <c r="B3" s="636"/>
      <c r="C3" s="636"/>
      <c r="D3" s="636"/>
      <c r="E3" s="636"/>
      <c r="F3" s="636"/>
    </row>
    <row r="4" spans="1:9" ht="15.75" thickBot="1">
      <c r="A4" s="7" t="s">
        <v>784</v>
      </c>
      <c r="B4" s="202"/>
      <c r="C4" s="202"/>
      <c r="D4" s="202"/>
      <c r="E4" s="202"/>
      <c r="F4" s="202"/>
    </row>
    <row r="5" spans="1:9" ht="15.75" thickBot="1">
      <c r="A5" s="534"/>
      <c r="B5" s="643" t="s">
        <v>771</v>
      </c>
      <c r="C5" s="644"/>
      <c r="D5" s="644"/>
      <c r="E5" s="644"/>
      <c r="F5" s="645"/>
    </row>
    <row r="6" spans="1:9" ht="45.75" thickBot="1">
      <c r="A6" s="535"/>
      <c r="B6" s="566" t="s">
        <v>711</v>
      </c>
      <c r="C6" s="566" t="s">
        <v>972</v>
      </c>
      <c r="D6" s="533" t="s">
        <v>971</v>
      </c>
      <c r="E6" s="533" t="s">
        <v>973</v>
      </c>
      <c r="F6" s="567" t="s">
        <v>954</v>
      </c>
    </row>
    <row r="7" spans="1:9" ht="30.75" thickBot="1">
      <c r="A7" s="536" t="s">
        <v>313</v>
      </c>
      <c r="B7" s="544" t="s">
        <v>772</v>
      </c>
      <c r="C7" s="544" t="s">
        <v>772</v>
      </c>
      <c r="D7" s="349" t="s">
        <v>772</v>
      </c>
      <c r="E7" s="349" t="s">
        <v>772</v>
      </c>
      <c r="F7" s="549" t="s">
        <v>772</v>
      </c>
    </row>
    <row r="8" spans="1:9" ht="15.75" thickBot="1">
      <c r="A8" s="537"/>
      <c r="B8" s="566" t="s">
        <v>314</v>
      </c>
      <c r="C8" s="566" t="s">
        <v>314</v>
      </c>
      <c r="D8" s="533" t="s">
        <v>314</v>
      </c>
      <c r="E8" s="533" t="s">
        <v>314</v>
      </c>
      <c r="F8" s="567" t="s">
        <v>314</v>
      </c>
    </row>
    <row r="9" spans="1:9" ht="17.25">
      <c r="A9" s="466" t="s">
        <v>651</v>
      </c>
      <c r="B9" s="545"/>
      <c r="C9" s="545"/>
      <c r="D9" s="550"/>
      <c r="E9" s="550"/>
      <c r="F9" s="572"/>
    </row>
    <row r="10" spans="1:9" ht="15">
      <c r="A10" s="538" t="s">
        <v>535</v>
      </c>
      <c r="B10" s="542">
        <v>40253000</v>
      </c>
      <c r="C10" s="542">
        <v>40253000</v>
      </c>
      <c r="D10" s="551"/>
      <c r="E10" s="551">
        <f>C10+D10</f>
        <v>40253000</v>
      </c>
      <c r="F10" s="551">
        <f>'CAPITAL EXPENDITURE'!H18</f>
        <v>26000000</v>
      </c>
    </row>
    <row r="11" spans="1:9" ht="15">
      <c r="A11" s="538" t="s">
        <v>751</v>
      </c>
      <c r="B11" s="542"/>
      <c r="C11" s="542"/>
      <c r="D11" s="551"/>
      <c r="E11" s="551">
        <f t="shared" ref="E11:E20" si="0">C11+D11</f>
        <v>0</v>
      </c>
      <c r="F11" s="551"/>
    </row>
    <row r="12" spans="1:9" ht="15">
      <c r="A12" s="538" t="s">
        <v>536</v>
      </c>
      <c r="B12" s="542">
        <v>1570000</v>
      </c>
      <c r="C12" s="542">
        <v>1570000</v>
      </c>
      <c r="D12" s="551"/>
      <c r="E12" s="551">
        <f t="shared" si="0"/>
        <v>1570000</v>
      </c>
      <c r="F12" s="551">
        <v>1570000</v>
      </c>
    </row>
    <row r="13" spans="1:9" ht="15">
      <c r="A13" s="465" t="s">
        <v>537</v>
      </c>
      <c r="B13" s="542">
        <v>71070000</v>
      </c>
      <c r="C13" s="542">
        <v>71070000</v>
      </c>
      <c r="D13" s="551"/>
      <c r="E13" s="551">
        <f t="shared" si="0"/>
        <v>71070000</v>
      </c>
      <c r="F13" s="551">
        <f>'Summary 1'!D15</f>
        <v>111528000</v>
      </c>
    </row>
    <row r="14" spans="1:9" ht="15">
      <c r="A14" s="465" t="s">
        <v>538</v>
      </c>
      <c r="B14" s="542">
        <v>77635000</v>
      </c>
      <c r="C14" s="542">
        <v>77635000</v>
      </c>
      <c r="D14" s="551"/>
      <c r="E14" s="551">
        <f t="shared" si="0"/>
        <v>77635000</v>
      </c>
      <c r="F14" s="551"/>
    </row>
    <row r="15" spans="1:9" ht="15">
      <c r="A15" s="465" t="s">
        <v>390</v>
      </c>
      <c r="B15" s="542"/>
      <c r="C15" s="542"/>
      <c r="D15" s="551"/>
      <c r="E15" s="551">
        <f t="shared" si="0"/>
        <v>0</v>
      </c>
      <c r="F15" s="551"/>
    </row>
    <row r="16" spans="1:9" ht="15">
      <c r="A16" s="465" t="s">
        <v>773</v>
      </c>
      <c r="B16" s="542">
        <v>84400000</v>
      </c>
      <c r="C16" s="542">
        <v>84400000</v>
      </c>
      <c r="D16" s="551">
        <f>'CAPITAL EXPENDITURE'!E23</f>
        <v>32593602</v>
      </c>
      <c r="E16" s="551">
        <f t="shared" si="0"/>
        <v>116993602</v>
      </c>
      <c r="F16" s="551">
        <f>'CAPITAL EXPENDITURE'!H31</f>
        <v>43400000</v>
      </c>
    </row>
    <row r="17" spans="1:16" ht="15">
      <c r="A17" s="465" t="s">
        <v>696</v>
      </c>
      <c r="B17" s="542">
        <v>1620000</v>
      </c>
      <c r="C17" s="542">
        <v>1620000</v>
      </c>
      <c r="D17" s="551"/>
      <c r="E17" s="551">
        <f t="shared" si="0"/>
        <v>1620000</v>
      </c>
      <c r="F17" s="551">
        <v>1134000</v>
      </c>
    </row>
    <row r="18" spans="1:16" ht="15">
      <c r="A18" s="465" t="s">
        <v>697</v>
      </c>
      <c r="B18" s="542">
        <v>2205000</v>
      </c>
      <c r="C18" s="542">
        <v>2205000</v>
      </c>
      <c r="D18" s="551"/>
      <c r="E18" s="551">
        <f t="shared" si="0"/>
        <v>2205000</v>
      </c>
      <c r="F18" s="551">
        <v>1544000</v>
      </c>
    </row>
    <row r="19" spans="1:16" ht="15">
      <c r="A19" s="465" t="s">
        <v>698</v>
      </c>
      <c r="B19" s="542"/>
      <c r="C19" s="542"/>
      <c r="D19" s="551"/>
      <c r="E19" s="551">
        <f t="shared" si="0"/>
        <v>0</v>
      </c>
      <c r="F19" s="551"/>
    </row>
    <row r="20" spans="1:16" s="360" customFormat="1" ht="15">
      <c r="A20" s="465" t="s">
        <v>752</v>
      </c>
      <c r="B20" s="542"/>
      <c r="C20" s="542"/>
      <c r="D20" s="551"/>
      <c r="E20" s="551">
        <f t="shared" si="0"/>
        <v>0</v>
      </c>
      <c r="F20" s="551"/>
      <c r="G20" s="361"/>
      <c r="H20" s="361"/>
      <c r="I20" s="361"/>
      <c r="J20" s="361"/>
      <c r="K20" s="361"/>
      <c r="L20" s="361"/>
      <c r="M20" s="361"/>
      <c r="N20" s="361"/>
      <c r="O20" s="361"/>
      <c r="P20" s="361"/>
    </row>
    <row r="21" spans="1:16" ht="15">
      <c r="A21" s="539" t="s">
        <v>315</v>
      </c>
      <c r="B21" s="546">
        <f>SUM(B10:B20)</f>
        <v>278753000</v>
      </c>
      <c r="C21" s="546">
        <f t="shared" ref="C21:F21" si="1">SUM(C10:C20)</f>
        <v>278753000</v>
      </c>
      <c r="D21" s="546">
        <f t="shared" si="1"/>
        <v>32593602</v>
      </c>
      <c r="E21" s="546">
        <f t="shared" si="1"/>
        <v>311346602</v>
      </c>
      <c r="F21" s="543">
        <f t="shared" si="1"/>
        <v>185176000</v>
      </c>
    </row>
    <row r="22" spans="1:16" ht="15">
      <c r="A22" s="538"/>
      <c r="B22" s="545"/>
      <c r="C22" s="545"/>
      <c r="D22" s="550"/>
      <c r="E22" s="550"/>
      <c r="F22" s="550"/>
    </row>
    <row r="23" spans="1:16" ht="17.25">
      <c r="A23" s="466" t="s">
        <v>316</v>
      </c>
      <c r="B23" s="547"/>
      <c r="C23" s="547"/>
      <c r="D23" s="552"/>
      <c r="E23" s="552"/>
      <c r="F23" s="552"/>
    </row>
    <row r="24" spans="1:16" s="360" customFormat="1" ht="15">
      <c r="A24" s="538" t="s">
        <v>787</v>
      </c>
      <c r="B24" s="541">
        <v>400000</v>
      </c>
      <c r="C24" s="541">
        <v>400000</v>
      </c>
      <c r="D24" s="553"/>
      <c r="E24" s="551">
        <f t="shared" ref="E24:E26" si="2">C24+D24</f>
        <v>400000</v>
      </c>
      <c r="F24" s="551">
        <v>400000</v>
      </c>
      <c r="G24" s="361"/>
      <c r="H24" s="361"/>
      <c r="I24" s="361"/>
      <c r="J24" s="361"/>
      <c r="K24" s="361"/>
      <c r="L24" s="361"/>
      <c r="M24" s="361"/>
      <c r="N24" s="361"/>
      <c r="O24" s="361"/>
      <c r="P24" s="361"/>
    </row>
    <row r="25" spans="1:16" s="360" customFormat="1" ht="15">
      <c r="A25" s="538" t="s">
        <v>958</v>
      </c>
      <c r="B25" s="541"/>
      <c r="C25" s="541"/>
      <c r="D25" s="553">
        <f>'0201'!H16</f>
        <v>300000</v>
      </c>
      <c r="E25" s="551">
        <f t="shared" si="2"/>
        <v>300000</v>
      </c>
      <c r="F25" s="551"/>
      <c r="G25" s="361"/>
      <c r="H25" s="361"/>
      <c r="I25" s="361"/>
      <c r="J25" s="361"/>
      <c r="K25" s="361"/>
      <c r="L25" s="361"/>
      <c r="M25" s="361"/>
      <c r="N25" s="361"/>
      <c r="O25" s="361"/>
      <c r="P25" s="361"/>
    </row>
    <row r="26" spans="1:16" s="360" customFormat="1" ht="15">
      <c r="A26" s="538" t="s">
        <v>977</v>
      </c>
      <c r="B26" s="542"/>
      <c r="C26" s="542"/>
      <c r="D26" s="551">
        <f>'CAPITAL EXPENDITURE'!E35</f>
        <v>1771141</v>
      </c>
      <c r="E26" s="551">
        <f t="shared" si="2"/>
        <v>1771141</v>
      </c>
      <c r="F26" s="551"/>
      <c r="G26" s="361"/>
      <c r="H26" s="361"/>
      <c r="I26" s="361"/>
      <c r="J26" s="361"/>
      <c r="K26" s="361"/>
      <c r="L26" s="361"/>
      <c r="M26" s="361"/>
      <c r="N26" s="361"/>
      <c r="O26" s="361"/>
      <c r="P26" s="361"/>
    </row>
    <row r="27" spans="1:16" s="360" customFormat="1" ht="15">
      <c r="A27" s="538" t="s">
        <v>978</v>
      </c>
      <c r="B27" s="542"/>
      <c r="C27" s="542"/>
      <c r="D27" s="551">
        <f>'0080'!H13</f>
        <v>79388</v>
      </c>
      <c r="E27" s="551">
        <f>D27+C27</f>
        <v>79388</v>
      </c>
      <c r="F27" s="551"/>
      <c r="G27" s="361"/>
      <c r="H27" s="361"/>
      <c r="I27" s="361"/>
      <c r="J27" s="361"/>
      <c r="K27" s="361"/>
      <c r="L27" s="361"/>
      <c r="M27" s="361"/>
      <c r="N27" s="361"/>
      <c r="O27" s="361"/>
      <c r="P27" s="361"/>
    </row>
    <row r="28" spans="1:16" ht="15">
      <c r="A28" s="539" t="s">
        <v>317</v>
      </c>
      <c r="B28" s="546">
        <f>SUM(B24:B27)</f>
        <v>400000</v>
      </c>
      <c r="C28" s="546">
        <f t="shared" ref="C28:F28" si="3">SUM(C24:C27)</f>
        <v>400000</v>
      </c>
      <c r="D28" s="543">
        <f>SUM(D24:D27)</f>
        <v>2150529</v>
      </c>
      <c r="E28" s="546">
        <f t="shared" si="3"/>
        <v>2550529</v>
      </c>
      <c r="F28" s="543">
        <f t="shared" si="3"/>
        <v>400000</v>
      </c>
    </row>
    <row r="29" spans="1:16" ht="15">
      <c r="A29" s="538"/>
      <c r="B29" s="547"/>
      <c r="C29" s="547"/>
      <c r="D29" s="552"/>
      <c r="E29" s="552"/>
      <c r="F29" s="552"/>
    </row>
    <row r="30" spans="1:16" ht="15">
      <c r="A30" s="538"/>
      <c r="B30" s="547"/>
      <c r="C30" s="547"/>
      <c r="D30" s="552"/>
      <c r="E30" s="552"/>
      <c r="F30" s="552"/>
    </row>
    <row r="31" spans="1:16" ht="15.75" thickBot="1">
      <c r="A31" s="540" t="s">
        <v>318</v>
      </c>
      <c r="B31" s="548">
        <f>B28+B21</f>
        <v>279153000</v>
      </c>
      <c r="C31" s="548">
        <f t="shared" ref="C31:E31" si="4">C28+C21</f>
        <v>279153000</v>
      </c>
      <c r="D31" s="554">
        <f t="shared" si="4"/>
        <v>34744131</v>
      </c>
      <c r="E31" s="554">
        <f t="shared" si="4"/>
        <v>313897131</v>
      </c>
      <c r="F31" s="554">
        <f>F28+F21</f>
        <v>185576000</v>
      </c>
    </row>
    <row r="33" spans="1:1">
      <c r="A33" s="172" t="s">
        <v>794</v>
      </c>
    </row>
  </sheetData>
  <mergeCells count="4">
    <mergeCell ref="A1:F1"/>
    <mergeCell ref="B5:F5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7"/>
  <sheetViews>
    <sheetView zoomScale="70" zoomScaleNormal="70" zoomScaleSheetLayoutView="70" workbookViewId="0">
      <pane xSplit="1" ySplit="8" topLeftCell="B207" activePane="bottomRight" state="frozen"/>
      <selection activeCell="I8" sqref="I8"/>
      <selection pane="topRight" activeCell="I8" sqref="I8"/>
      <selection pane="bottomLeft" activeCell="I8" sqref="I8"/>
      <selection pane="bottomRight" activeCell="I209" sqref="I209"/>
    </sheetView>
  </sheetViews>
  <sheetFormatPr defaultColWidth="9.140625" defaultRowHeight="15"/>
  <cols>
    <col min="1" max="1" width="18.85546875" style="92" customWidth="1"/>
    <col min="2" max="2" width="41.140625" style="6" customWidth="1"/>
    <col min="3" max="3" width="18.140625" style="9" customWidth="1"/>
    <col min="4" max="4" width="18.42578125" style="9" customWidth="1"/>
    <col min="5" max="5" width="18.140625" style="9" customWidth="1"/>
    <col min="6" max="7" width="20" style="9" customWidth="1"/>
    <col min="8" max="9" width="21.7109375" style="6" bestFit="1" customWidth="1"/>
    <col min="10" max="10" width="25.7109375" style="6" customWidth="1"/>
    <col min="11" max="16384" width="9.140625" style="6"/>
  </cols>
  <sheetData>
    <row r="1" spans="1:8" s="183" customFormat="1" ht="22.5">
      <c r="A1" s="636" t="s">
        <v>46</v>
      </c>
      <c r="B1" s="636"/>
      <c r="C1" s="636"/>
      <c r="D1" s="636"/>
      <c r="E1" s="636"/>
      <c r="F1" s="636"/>
      <c r="G1" s="636"/>
    </row>
    <row r="2" spans="1:8" s="183" customFormat="1" ht="22.5"/>
    <row r="3" spans="1:8" s="183" customFormat="1" ht="22.5">
      <c r="A3" s="636" t="s">
        <v>970</v>
      </c>
      <c r="B3" s="636"/>
      <c r="C3" s="636"/>
      <c r="D3" s="636"/>
      <c r="E3" s="636"/>
      <c r="F3" s="636"/>
      <c r="G3" s="636"/>
    </row>
    <row r="4" spans="1:8" s="183" customFormat="1" ht="22.5">
      <c r="A4" s="636" t="s">
        <v>955</v>
      </c>
      <c r="B4" s="636"/>
      <c r="C4" s="636"/>
      <c r="D4" s="636"/>
      <c r="E4" s="636"/>
      <c r="F4" s="636"/>
      <c r="G4" s="636"/>
      <c r="H4" s="341"/>
    </row>
    <row r="5" spans="1:8" s="185" customFormat="1" ht="23.25" thickBot="1">
      <c r="A5" s="343"/>
      <c r="B5" s="343"/>
      <c r="C5" s="344"/>
      <c r="D5" s="347">
        <v>5.3999999999999999E-2</v>
      </c>
      <c r="E5" s="345"/>
      <c r="F5" s="346">
        <v>6</v>
      </c>
      <c r="G5" s="346">
        <v>6</v>
      </c>
    </row>
    <row r="6" spans="1:8" s="7" customFormat="1" ht="40.5" customHeight="1" thickBot="1">
      <c r="A6" s="646" t="s">
        <v>45</v>
      </c>
      <c r="B6" s="647"/>
      <c r="C6" s="652" t="s">
        <v>549</v>
      </c>
      <c r="D6" s="653"/>
      <c r="E6" s="653"/>
      <c r="F6" s="653"/>
      <c r="G6" s="654"/>
    </row>
    <row r="7" spans="1:8" s="7" customFormat="1" ht="15.75" thickBot="1">
      <c r="A7" s="648"/>
      <c r="B7" s="649"/>
      <c r="C7" s="382" t="s">
        <v>770</v>
      </c>
      <c r="D7" s="382" t="s">
        <v>770</v>
      </c>
      <c r="E7" s="382" t="s">
        <v>770</v>
      </c>
      <c r="F7" s="555" t="s">
        <v>770</v>
      </c>
      <c r="G7" s="532" t="s">
        <v>770</v>
      </c>
    </row>
    <row r="8" spans="1:8" s="7" customFormat="1" ht="45.75" thickBot="1">
      <c r="A8" s="650"/>
      <c r="B8" s="651"/>
      <c r="C8" s="293" t="s">
        <v>65</v>
      </c>
      <c r="D8" s="294" t="s">
        <v>286</v>
      </c>
      <c r="E8" s="293" t="s">
        <v>321</v>
      </c>
      <c r="F8" s="501" t="s">
        <v>87</v>
      </c>
      <c r="G8" s="492" t="s">
        <v>969</v>
      </c>
    </row>
    <row r="9" spans="1:8">
      <c r="A9" s="165"/>
      <c r="B9" s="166"/>
      <c r="C9" s="111"/>
      <c r="D9" s="111"/>
      <c r="E9" s="111"/>
      <c r="F9" s="447"/>
      <c r="G9" s="559"/>
    </row>
    <row r="10" spans="1:8">
      <c r="A10" s="87"/>
      <c r="B10" s="59"/>
      <c r="C10" s="58"/>
      <c r="D10" s="58"/>
      <c r="E10" s="58"/>
      <c r="F10" s="119"/>
      <c r="G10" s="467"/>
    </row>
    <row r="11" spans="1:8">
      <c r="A11" s="90">
        <v>2900</v>
      </c>
      <c r="B11" s="56" t="s">
        <v>50</v>
      </c>
      <c r="C11" s="58"/>
      <c r="D11" s="58"/>
      <c r="E11" s="58"/>
      <c r="F11" s="119"/>
      <c r="G11" s="467"/>
    </row>
    <row r="12" spans="1:8">
      <c r="A12" s="90"/>
      <c r="B12" s="56"/>
      <c r="C12" s="58"/>
      <c r="D12" s="58"/>
      <c r="E12" s="58"/>
      <c r="F12" s="119"/>
      <c r="G12" s="467"/>
    </row>
    <row r="13" spans="1:8">
      <c r="A13" s="90">
        <v>3400</v>
      </c>
      <c r="B13" s="114" t="s">
        <v>54</v>
      </c>
      <c r="C13" s="58"/>
      <c r="D13" s="58"/>
      <c r="E13" s="57"/>
      <c r="F13" s="119"/>
      <c r="G13" s="467"/>
    </row>
    <row r="14" spans="1:8" ht="15.75">
      <c r="A14" s="87"/>
      <c r="B14" s="115"/>
      <c r="C14" s="58"/>
      <c r="D14" s="58"/>
      <c r="E14" s="57"/>
      <c r="F14" s="119"/>
      <c r="G14" s="467"/>
    </row>
    <row r="15" spans="1:8">
      <c r="A15" s="87" t="s">
        <v>98</v>
      </c>
      <c r="B15" s="68" t="s">
        <v>335</v>
      </c>
      <c r="C15" s="57">
        <f>'0001'!D24</f>
        <v>823853.29999999993</v>
      </c>
      <c r="D15" s="57">
        <f>'0001'!E24</f>
        <v>411926.64</v>
      </c>
      <c r="E15" s="57">
        <f>'0001'!F24</f>
        <v>411926.65999999992</v>
      </c>
      <c r="F15" s="119">
        <f>D15/$F$5*12</f>
        <v>823853.28</v>
      </c>
      <c r="G15" s="467">
        <f>'0001'!H24</f>
        <v>900271</v>
      </c>
    </row>
    <row r="16" spans="1:8">
      <c r="A16" s="87" t="s">
        <v>99</v>
      </c>
      <c r="B16" s="68" t="s">
        <v>336</v>
      </c>
      <c r="C16" s="57">
        <f>'0001'!D25</f>
        <v>666832.54999999993</v>
      </c>
      <c r="D16" s="57">
        <f>'0001'!E25</f>
        <v>310314.42</v>
      </c>
      <c r="E16" s="57">
        <f>'0001'!F25</f>
        <v>356518.12999999995</v>
      </c>
      <c r="F16" s="119">
        <f t="shared" ref="F16:F19" si="0">D16/$F$5*12</f>
        <v>620628.84</v>
      </c>
      <c r="G16" s="467">
        <f>'0001'!H25</f>
        <v>728375</v>
      </c>
    </row>
    <row r="17" spans="1:7">
      <c r="A17" s="87" t="s">
        <v>100</v>
      </c>
      <c r="B17" s="68" t="s">
        <v>337</v>
      </c>
      <c r="C17" s="57">
        <f>'0001'!D26</f>
        <v>666832.54999999993</v>
      </c>
      <c r="D17" s="57">
        <f>'0001'!E26</f>
        <v>0</v>
      </c>
      <c r="E17" s="57">
        <f>'0001'!F26</f>
        <v>666832.54999999993</v>
      </c>
      <c r="F17" s="119">
        <f t="shared" si="0"/>
        <v>0</v>
      </c>
      <c r="G17" s="467">
        <f>'0001'!H26</f>
        <v>728375</v>
      </c>
    </row>
    <row r="18" spans="1:7">
      <c r="A18" s="87" t="s">
        <v>101</v>
      </c>
      <c r="B18" s="68" t="s">
        <v>338</v>
      </c>
      <c r="C18" s="57">
        <f>'0001'!D27</f>
        <v>1861995.3</v>
      </c>
      <c r="D18" s="57">
        <f>'0001'!E27</f>
        <v>1636326.99</v>
      </c>
      <c r="E18" s="57">
        <f>'0001'!F27</f>
        <v>225668.31000000006</v>
      </c>
      <c r="F18" s="119">
        <f t="shared" si="0"/>
        <v>3272653.9799999995</v>
      </c>
      <c r="G18" s="467">
        <f>'0001'!H27</f>
        <v>2021008.8</v>
      </c>
    </row>
    <row r="19" spans="1:7">
      <c r="A19" s="87" t="s">
        <v>102</v>
      </c>
      <c r="B19" s="68" t="s">
        <v>339</v>
      </c>
      <c r="C19" s="57">
        <f>'0001'!D28</f>
        <v>1665946.5999999999</v>
      </c>
      <c r="D19" s="57">
        <f>'0001'!E28</f>
        <v>902120.8</v>
      </c>
      <c r="E19" s="57">
        <f>'0001'!F28</f>
        <v>763825.79999999981</v>
      </c>
      <c r="F19" s="119">
        <f t="shared" si="0"/>
        <v>1804241.6</v>
      </c>
      <c r="G19" s="467">
        <f>'0001'!H28</f>
        <v>1743419</v>
      </c>
    </row>
    <row r="20" spans="1:7" ht="15.75" thickBot="1">
      <c r="A20" s="87"/>
      <c r="B20" s="113" t="s">
        <v>0</v>
      </c>
      <c r="C20" s="61">
        <f t="shared" ref="C20:F20" si="1">SUM(C15:C19)</f>
        <v>5685460.2999999998</v>
      </c>
      <c r="D20" s="61">
        <f t="shared" si="1"/>
        <v>3260688.8499999996</v>
      </c>
      <c r="E20" s="61">
        <f t="shared" si="1"/>
        <v>2424771.4499999997</v>
      </c>
      <c r="F20" s="39">
        <f t="shared" si="1"/>
        <v>6521377.6999999993</v>
      </c>
      <c r="G20" s="560">
        <f t="shared" ref="G20" si="2">SUM(G15:G19)</f>
        <v>6121448.7999999998</v>
      </c>
    </row>
    <row r="21" spans="1:7" ht="15.75" thickTop="1">
      <c r="A21" s="90"/>
      <c r="B21" s="56"/>
      <c r="C21" s="58"/>
      <c r="D21" s="58"/>
      <c r="E21" s="58"/>
      <c r="F21" s="119"/>
      <c r="G21" s="467"/>
    </row>
    <row r="22" spans="1:7">
      <c r="A22" s="90"/>
      <c r="B22" s="56"/>
      <c r="C22" s="58"/>
      <c r="D22" s="58"/>
      <c r="E22" s="58"/>
      <c r="F22" s="119"/>
      <c r="G22" s="467"/>
    </row>
    <row r="23" spans="1:7">
      <c r="A23" s="90"/>
      <c r="B23" s="56"/>
      <c r="C23" s="58"/>
      <c r="D23" s="58"/>
      <c r="E23" s="58"/>
      <c r="F23" s="119"/>
      <c r="G23" s="467"/>
    </row>
    <row r="24" spans="1:7">
      <c r="A24" s="90">
        <v>3000</v>
      </c>
      <c r="B24" s="62" t="s">
        <v>67</v>
      </c>
      <c r="C24" s="58"/>
      <c r="D24" s="58"/>
      <c r="E24" s="58"/>
      <c r="F24" s="119"/>
      <c r="G24" s="467"/>
    </row>
    <row r="25" spans="1:7">
      <c r="A25" s="87" t="s">
        <v>343</v>
      </c>
      <c r="B25" s="59" t="s">
        <v>344</v>
      </c>
      <c r="C25" s="58">
        <f>'0025'!D25+'0050'!D30+'0080'!D30+'0100'!D28+'0101'!D27+'0102'!D29+'0200'!D22+'0201'!D30+'0104'!D21+'0331'!D32</f>
        <v>57081739.265359312</v>
      </c>
      <c r="D25" s="58">
        <f>'0025'!E25+'0050'!E30+'0080'!E30+'0100'!E28+'0101'!E27+'0102'!E29+'0200'!E22+'0201'!E30+'0104'!E21+'0331'!E32</f>
        <v>27364210.859999999</v>
      </c>
      <c r="E25" s="58">
        <f>'0025'!F25+'0050'!F30+'0080'!F30+'0100'!F28+'0101'!F27+'0102'!F29+'0200'!F22+'0201'!F30+'0104'!F21+'0331'!F32</f>
        <v>29717528.405359317</v>
      </c>
      <c r="F25" s="119">
        <f t="shared" ref="F25:F28" si="3">D25/$F$5*12</f>
        <v>54728421.719999999</v>
      </c>
      <c r="G25" s="467">
        <f>'0025'!H25+'0050'!H30+'0080'!H30+'0100'!H28+'0101'!H27+'0102'!H29+'0200'!H22+'0201'!H30+'0104'!H21+'0331'!H32</f>
        <v>56433312.855673328</v>
      </c>
    </row>
    <row r="26" spans="1:7">
      <c r="A26" s="87" t="s">
        <v>519</v>
      </c>
      <c r="B26" s="59" t="s">
        <v>456</v>
      </c>
      <c r="C26" s="58">
        <f>'0104'!D22+'0331'!D33+'0102'!D30</f>
        <v>933886.99</v>
      </c>
      <c r="D26" s="58">
        <f>'0104'!E22+'0331'!E33+'0102'!E30</f>
        <v>600671.18999999994</v>
      </c>
      <c r="E26" s="58">
        <f>'0104'!F22+'0331'!F33+'0102'!F30</f>
        <v>333215.8000000001</v>
      </c>
      <c r="F26" s="119">
        <f t="shared" si="3"/>
        <v>1201342.3799999999</v>
      </c>
      <c r="G26" s="467">
        <f>'0104'!H22+'0331'!H33+'0102'!H30</f>
        <v>1001628.95</v>
      </c>
    </row>
    <row r="27" spans="1:7">
      <c r="A27" s="87" t="s">
        <v>520</v>
      </c>
      <c r="B27" s="59" t="s">
        <v>457</v>
      </c>
      <c r="C27" s="58">
        <f>'0104'!D23+'0331'!D34</f>
        <v>103916.51999999999</v>
      </c>
      <c r="D27" s="58">
        <f>'0104'!E23+'0331'!E34</f>
        <v>92934.39</v>
      </c>
      <c r="E27" s="58">
        <f>'0104'!F23+'0331'!F34</f>
        <v>10982.129999999994</v>
      </c>
      <c r="F27" s="119">
        <f t="shared" si="3"/>
        <v>185868.78</v>
      </c>
      <c r="G27" s="467">
        <f>'0104'!H23+'0331'!H34</f>
        <v>129080.51999999999</v>
      </c>
    </row>
    <row r="28" spans="1:7">
      <c r="A28" s="87" t="s">
        <v>345</v>
      </c>
      <c r="B28" s="59" t="s">
        <v>346</v>
      </c>
      <c r="C28" s="58">
        <f>'0025'!D26+'0050'!D31+'0080'!D31+'0100'!D29+'0101'!D28+'0102'!D31+'0200'!D23+'0201'!D31+'0104'!D24+'0331'!D35</f>
        <v>6407671.0876409719</v>
      </c>
      <c r="D28" s="58">
        <f>'0025'!E26+'0050'!E31+'0080'!E31+'0100'!E29+'0101'!E28+'0102'!E31+'0200'!E23+'0201'!E31+'0104'!E24+'0331'!E35</f>
        <v>2795041.38</v>
      </c>
      <c r="E28" s="58">
        <f>'0025'!F26+'0050'!F31+'0080'!F31+'0100'!F29+'0101'!F28+'0102'!F31+'0200'!F23+'0201'!F31+'0104'!F24+'0331'!F35</f>
        <v>3612629.707640972</v>
      </c>
      <c r="F28" s="119">
        <f t="shared" si="3"/>
        <v>5590082.7599999998</v>
      </c>
      <c r="G28" s="467">
        <f>'0025'!H26+'0050'!H31+'0080'!H31+'0100'!H29+'0101'!H28+'0102'!H31+'0200'!H23+'0201'!H31+'0104'!H24+'0331'!H35</f>
        <v>6407671.0876409719</v>
      </c>
    </row>
    <row r="29" spans="1:7" s="7" customFormat="1" ht="15.75" thickBot="1">
      <c r="A29" s="88"/>
      <c r="B29" s="56" t="s">
        <v>0</v>
      </c>
      <c r="C29" s="112">
        <f>SUM(C25:C28)</f>
        <v>64527213.863000289</v>
      </c>
      <c r="D29" s="112">
        <f>SUM(D25:D28)</f>
        <v>30852857.82</v>
      </c>
      <c r="E29" s="112">
        <f t="shared" ref="E29:F29" si="4">SUM(E25:E28)</f>
        <v>33674356.043000288</v>
      </c>
      <c r="F29" s="39">
        <f t="shared" si="4"/>
        <v>61705715.640000001</v>
      </c>
      <c r="G29" s="560">
        <f t="shared" ref="G29" si="5">SUM(G25:G28)</f>
        <v>63971693.413314305</v>
      </c>
    </row>
    <row r="30" spans="1:7" ht="15.75" thickTop="1">
      <c r="A30" s="87"/>
      <c r="B30" s="59"/>
      <c r="C30" s="58"/>
      <c r="D30" s="58"/>
      <c r="E30" s="58"/>
      <c r="F30" s="119"/>
      <c r="G30" s="467"/>
    </row>
    <row r="31" spans="1:7">
      <c r="A31" s="87"/>
      <c r="B31" s="59"/>
      <c r="C31" s="58"/>
      <c r="D31" s="58"/>
      <c r="E31" s="58"/>
      <c r="F31" s="119"/>
      <c r="G31" s="467"/>
    </row>
    <row r="32" spans="1:7">
      <c r="A32" s="89" t="s">
        <v>68</v>
      </c>
      <c r="B32" s="56" t="s">
        <v>69</v>
      </c>
      <c r="C32" s="58"/>
      <c r="D32" s="58"/>
      <c r="E32" s="58"/>
      <c r="F32" s="119"/>
      <c r="G32" s="467"/>
    </row>
    <row r="33" spans="1:9">
      <c r="A33" s="87" t="s">
        <v>111</v>
      </c>
      <c r="B33" s="59" t="s">
        <v>12</v>
      </c>
      <c r="C33" s="136">
        <f>'0025'!D31+'0050'!D35+'0080'!D35+'0100'!D33+'0101'!D32+'0102'!D35+'0200'!D27+'0201'!D35+'0104'!D28+'0331'!D39</f>
        <v>4308978.1637799433</v>
      </c>
      <c r="D33" s="136">
        <f>'0025'!E31+'0050'!E35+'0080'!E35+'0100'!E33+'0101'!E32+'0102'!E35+'0200'!E27+'0201'!E35+'0104'!E28+'0331'!E39</f>
        <v>2059104.3599999999</v>
      </c>
      <c r="E33" s="136">
        <f>'0025'!F31+'0050'!F35+'0080'!F35+'0100'!F33+'0101'!F32+'0102'!F35+'0200'!F27+'0201'!F35+'0104'!F28+'0331'!F39</f>
        <v>2249873.8037799429</v>
      </c>
      <c r="F33" s="119">
        <f t="shared" ref="F33:F44" si="6">D33/$F$5*12</f>
        <v>4118208.7199999997</v>
      </c>
      <c r="G33" s="561">
        <f>'0025'!H31+'0050'!H35+'0080'!H35+'0100'!H33+'0101'!H32+'0102'!H35+'0200'!H27+'0201'!H35+'0104'!H28+'0331'!H39</f>
        <v>4225102.9481116664</v>
      </c>
    </row>
    <row r="34" spans="1:9">
      <c r="A34" s="87" t="s">
        <v>112</v>
      </c>
      <c r="B34" s="59" t="s">
        <v>35</v>
      </c>
      <c r="C34" s="136">
        <f>'0025'!D32+'0050'!D36+'0080'!D36+'0100'!D34+'0101'!D33+'0102'!D36+'0200'!D28+'0201'!D36+'0104'!D29+'0331'!D40</f>
        <v>5184445.2</v>
      </c>
      <c r="D34" s="136">
        <f>'0025'!E32+'0050'!E36+'0080'!E36+'0100'!E34+'0101'!E33+'0102'!E36+'0200'!E28+'0201'!E36+'0104'!E29+'0331'!E40</f>
        <v>2553909.4200000004</v>
      </c>
      <c r="E34" s="136">
        <f>'0025'!F32+'0050'!F36+'0080'!F36+'0100'!F34+'0101'!F33+'0102'!F36+'0200'!F28+'0201'!F36+'0104'!F29+'0331'!F40</f>
        <v>2630535.7800000003</v>
      </c>
      <c r="F34" s="119">
        <f t="shared" si="6"/>
        <v>5107818.8400000008</v>
      </c>
      <c r="G34" s="561">
        <f>'0025'!H32+'0050'!H36+'0080'!H36+'0100'!H34+'0101'!H33+'0102'!H36+'0200'!H28+'0201'!H36+'0104'!H29+'0331'!H40</f>
        <v>5116393.2</v>
      </c>
    </row>
    <row r="35" spans="1:9">
      <c r="A35" s="87" t="s">
        <v>113</v>
      </c>
      <c r="B35" s="59" t="s">
        <v>26</v>
      </c>
      <c r="C35" s="136">
        <f>'0025'!D33+'0050'!D37+'0080'!D37+'0100'!D35+'0101'!D34+'0102'!D37+'0201'!D37+'0104'!D30+'0331'!D41</f>
        <v>581687.13599999994</v>
      </c>
      <c r="D35" s="136">
        <f>'0025'!E33+'0050'!E37+'0080'!E37+'0100'!E35+'0101'!E34+'0102'!E37+'0201'!E37+'0104'!E30+'0331'!E41</f>
        <v>196045.4</v>
      </c>
      <c r="E35" s="136">
        <f>'0025'!F33+'0050'!F37+'0080'!F37+'0100'!F35+'0101'!F34+'0102'!F37+'0201'!F37+'0104'!F30+'0331'!F41</f>
        <v>385641.73600000003</v>
      </c>
      <c r="F35" s="119">
        <f t="shared" si="6"/>
        <v>392090.8</v>
      </c>
      <c r="G35" s="561">
        <f>'0025'!H33+'0050'!H37+'0080'!H37+'0100'!H35+'0101'!H34+'0102'!H37+'0201'!H37+'0104'!H30+'0331'!H41</f>
        <v>575997.45600000001</v>
      </c>
    </row>
    <row r="36" spans="1:9">
      <c r="A36" s="87" t="s">
        <v>114</v>
      </c>
      <c r="B36" s="59" t="s">
        <v>27</v>
      </c>
      <c r="C36" s="136">
        <f>'0025'!D34+'0050'!D38+'0080'!D38+'0100'!D36+'0101'!D35+'0102'!D38+'0200'!D29+'0201'!D38+'0104'!D31+'0331'!D42</f>
        <v>659184</v>
      </c>
      <c r="D36" s="136">
        <f>'0025'!E34+'0050'!E38+'0080'!E38+'0100'!E36+'0101'!E35+'0102'!E38+'0200'!E29+'0201'!E38+'0104'!E31+'0331'!E42</f>
        <v>0</v>
      </c>
      <c r="E36" s="136">
        <f>'0025'!F34+'0050'!F38+'0080'!F38+'0100'!F36+'0101'!F35+'0102'!F38+'0200'!F29+'0201'!F38+'0104'!F31+'0331'!F42</f>
        <v>659184</v>
      </c>
      <c r="F36" s="119">
        <f t="shared" si="6"/>
        <v>0</v>
      </c>
      <c r="G36" s="561">
        <f>'0025'!H34+'0050'!H38+'0080'!H38+'0100'!H36+'0101'!H35+'0102'!H38+'0200'!H29+'0201'!H38+'0104'!H31+'0331'!H42</f>
        <v>654984</v>
      </c>
    </row>
    <row r="37" spans="1:9">
      <c r="A37" s="87" t="s">
        <v>115</v>
      </c>
      <c r="B37" s="59" t="s">
        <v>25</v>
      </c>
      <c r="C37" s="136">
        <f>'0025'!D35+'0050'!D39+'0080'!D39+'0100'!D37+'0101'!D36+'0102'!D39+'0200'!D30+'0201'!D39+'0104'!D32+'0331'!D43</f>
        <v>3890240.2800000003</v>
      </c>
      <c r="D37" s="136">
        <f>'0025'!E35+'0050'!E39+'0080'!E39+'0100'!E37+'0101'!E36+'0102'!E39+'0200'!E30+'0201'!E39+'0104'!E32+'0331'!E43</f>
        <v>1862961.8</v>
      </c>
      <c r="E37" s="136">
        <f>'0025'!F35+'0050'!F39+'0080'!F39+'0100'!F37+'0101'!F36+'0102'!F39+'0200'!F30+'0201'!F39+'0104'!F32+'0331'!F43</f>
        <v>2027278.48</v>
      </c>
      <c r="F37" s="119">
        <f t="shared" si="6"/>
        <v>3725923.6000000006</v>
      </c>
      <c r="G37" s="561">
        <f>'0025'!H35+'0050'!H39+'0080'!H39+'0100'!H37+'0101'!H36+'0102'!H39+'0200'!H30+'0201'!H39+'0104'!H32+'0331'!H43</f>
        <v>3834839.12</v>
      </c>
    </row>
    <row r="38" spans="1:9">
      <c r="A38" s="87" t="s">
        <v>116</v>
      </c>
      <c r="B38" s="59" t="s">
        <v>323</v>
      </c>
      <c r="C38" s="136">
        <f>'0025'!D36+'0050'!D40+'0080'!D40+'0100'!D38+'0101'!D37+'0102'!D40+'0200'!D31+'0201'!D40+'0104'!D33+'0331'!D44</f>
        <v>6840960.7379060499</v>
      </c>
      <c r="D38" s="136">
        <f>'0025'!E36+'0050'!E40+'0080'!E40+'0100'!E38+'0101'!E37+'0102'!E40+'0200'!E31+'0201'!E40+'0104'!E33+'0331'!E44</f>
        <v>3386490.5599999996</v>
      </c>
      <c r="E38" s="136">
        <f>'0025'!F36+'0050'!F40+'0080'!F40+'0100'!F38+'0101'!F37+'0102'!F40+'0200'!F31+'0201'!F40+'0104'!F33+'0331'!F44</f>
        <v>3454470.1779060485</v>
      </c>
      <c r="F38" s="119">
        <f t="shared" si="6"/>
        <v>6772981.1199999992</v>
      </c>
      <c r="G38" s="561">
        <f>'0025'!H36+'0050'!H40+'0080'!H40+'0100'!H38+'0101'!H37+'0102'!H40+'0200'!H31+'0201'!H40+'0104'!H33+'0331'!H44</f>
        <v>6749440.7155064372</v>
      </c>
      <c r="H38" s="380"/>
      <c r="I38" s="380"/>
    </row>
    <row r="39" spans="1:9">
      <c r="A39" s="87" t="s">
        <v>117</v>
      </c>
      <c r="B39" s="59" t="s">
        <v>13</v>
      </c>
      <c r="C39" s="136">
        <f>'0025'!D37+'0050'!D41+'0080'!D41+'0100'!D39+'0102'!D41+'0200'!D32+'0201'!D41+'0104'!D34+'0331'!D45+'0101'!D38</f>
        <v>486428.59174804238</v>
      </c>
      <c r="D39" s="136">
        <f>'0025'!E37+'0050'!E41+'0080'!E41+'0100'!E39+'0102'!E41+'0200'!E32+'0201'!E41+'0104'!E34+'0331'!E45+'0101'!E38</f>
        <v>163486.16999999998</v>
      </c>
      <c r="E39" s="136">
        <f>'0025'!F37+'0050'!F41+'0080'!F41+'0100'!F39+'0102'!F41+'0200'!F32+'0201'!F41+'0104'!F34+'0331'!F45+'0101'!F38</f>
        <v>322942.4217480424</v>
      </c>
      <c r="F39" s="119">
        <f t="shared" si="6"/>
        <v>326972.33999999997</v>
      </c>
      <c r="G39" s="561">
        <f>'0025'!H37+'0050'!H41+'0080'!H41+'0100'!H39+'0102'!H41+'0200'!H32+'0201'!H41+'0104'!H34+'0331'!H45+'0101'!H38</f>
        <v>482590.99185901025</v>
      </c>
    </row>
    <row r="40" spans="1:9">
      <c r="A40" s="87" t="s">
        <v>118</v>
      </c>
      <c r="B40" s="59" t="s">
        <v>14</v>
      </c>
      <c r="C40" s="136">
        <f>'0025'!D38+'0050'!D42+'0080'!D42+'0100'!D40+'0101'!D39+'0102'!D42+'0200'!D33+'0201'!D42+'0104'!D35+'0331'!D46</f>
        <v>313337.62319586094</v>
      </c>
      <c r="D40" s="136">
        <f>'0025'!E38+'0050'!E42+'0080'!E42+'0100'!E40+'0101'!E39+'0102'!E42+'0200'!E33+'0201'!E42+'0104'!E35+'0331'!E46</f>
        <v>152485.43000000002</v>
      </c>
      <c r="E40" s="136">
        <f>'0025'!F38+'0050'!F42+'0080'!F42+'0100'!F40+'0101'!F39+'0102'!F42+'0200'!F33+'0201'!F42+'0104'!F35+'0331'!F46</f>
        <v>160852.19319586086</v>
      </c>
      <c r="F40" s="119">
        <f t="shared" si="6"/>
        <v>304970.86000000004</v>
      </c>
      <c r="G40" s="561">
        <f>'0025'!H38+'0050'!H42+'0080'!H42+'0100'!H40+'0101'!H39+'0102'!H42+'0200'!H33+'0201'!H42+'0104'!H35+'0331'!H46</f>
        <v>312445.30319586094</v>
      </c>
    </row>
    <row r="41" spans="1:9">
      <c r="A41" s="87" t="s">
        <v>119</v>
      </c>
      <c r="B41" s="59" t="s">
        <v>324</v>
      </c>
      <c r="C41" s="136">
        <f>'0025'!D39+'0050'!D43+'0080'!D43+'0100'!D41+'0101'!D40+'0102'!D43+'0200'!D34+'0201'!D43+'0104'!D36+'0331'!D47</f>
        <v>17714.16</v>
      </c>
      <c r="D41" s="136">
        <f>'0025'!E39+'0050'!E43+'0080'!E43+'0100'!E41+'0101'!E40+'0102'!E43+'0200'!E34+'0201'!E43+'0104'!E36+'0331'!E47</f>
        <v>25903.47</v>
      </c>
      <c r="E41" s="136">
        <f>'0025'!F39+'0050'!F43+'0080'!F43+'0100'!F41+'0101'!F40+'0102'!F43+'0200'!F34+'0201'!F43+'0104'!F36+'0331'!F47</f>
        <v>-8189.3100000000013</v>
      </c>
      <c r="F41" s="119">
        <f t="shared" si="6"/>
        <v>51806.94</v>
      </c>
      <c r="G41" s="561">
        <f>'0025'!H39+'0050'!H43+'0080'!H43+'0100'!H41+'0101'!H40+'0102'!H43+'0200'!H34+'0201'!H43+'0104'!H36+'0331'!H47</f>
        <v>17655</v>
      </c>
    </row>
    <row r="42" spans="1:9">
      <c r="A42" s="87" t="s">
        <v>691</v>
      </c>
      <c r="B42" s="59" t="s">
        <v>692</v>
      </c>
      <c r="C42" s="136">
        <f>'0080'!D44</f>
        <v>0</v>
      </c>
      <c r="D42" s="136">
        <f>'0080'!E44</f>
        <v>0</v>
      </c>
      <c r="E42" s="136">
        <f>'0080'!F44</f>
        <v>0</v>
      </c>
      <c r="F42" s="119">
        <f t="shared" si="6"/>
        <v>0</v>
      </c>
      <c r="G42" s="561">
        <f>'0080'!H44</f>
        <v>0</v>
      </c>
    </row>
    <row r="43" spans="1:9">
      <c r="A43" s="87" t="s">
        <v>693</v>
      </c>
      <c r="B43" s="59" t="s">
        <v>694</v>
      </c>
      <c r="C43" s="136">
        <f>'0080'!D45</f>
        <v>0</v>
      </c>
      <c r="D43" s="136">
        <f>'0080'!E45</f>
        <v>0</v>
      </c>
      <c r="E43" s="136">
        <f>'0080'!F45</f>
        <v>0</v>
      </c>
      <c r="F43" s="119">
        <f t="shared" si="6"/>
        <v>0</v>
      </c>
      <c r="G43" s="561">
        <f>'0080'!H45</f>
        <v>0</v>
      </c>
    </row>
    <row r="44" spans="1:9">
      <c r="A44" s="87" t="s">
        <v>638</v>
      </c>
      <c r="B44" s="59" t="s">
        <v>637</v>
      </c>
      <c r="C44" s="136">
        <f>'0025'!D40</f>
        <v>14400</v>
      </c>
      <c r="D44" s="136">
        <f>'0025'!E40</f>
        <v>0</v>
      </c>
      <c r="E44" s="136">
        <f>'0025'!F40</f>
        <v>14400</v>
      </c>
      <c r="F44" s="119">
        <f t="shared" si="6"/>
        <v>0</v>
      </c>
      <c r="G44" s="561">
        <f>'0025'!H40</f>
        <v>14400</v>
      </c>
    </row>
    <row r="45" spans="1:9" s="7" customFormat="1" ht="15.75" thickBot="1">
      <c r="A45" s="88"/>
      <c r="B45" s="56" t="s">
        <v>0</v>
      </c>
      <c r="C45" s="145">
        <f t="shared" ref="C45" si="7">SUM(C33:C44)</f>
        <v>22297375.892629899</v>
      </c>
      <c r="D45" s="145">
        <f>SUM(D33:D44)</f>
        <v>10400386.609999999</v>
      </c>
      <c r="E45" s="145">
        <f t="shared" ref="E45:F45" si="8">SUM(E33:E44)</f>
        <v>11896989.282629894</v>
      </c>
      <c r="F45" s="556">
        <f t="shared" si="8"/>
        <v>20800773.219999999</v>
      </c>
      <c r="G45" s="144">
        <f t="shared" ref="G45" si="9">SUM(G33:G44)</f>
        <v>21983848.734672979</v>
      </c>
    </row>
    <row r="46" spans="1:9" s="7" customFormat="1" ht="16.5" thickTop="1" thickBot="1">
      <c r="A46" s="94"/>
      <c r="B46" s="164"/>
      <c r="C46" s="41">
        <v>0</v>
      </c>
      <c r="D46" s="41"/>
      <c r="E46" s="41"/>
      <c r="F46" s="557"/>
      <c r="G46" s="562"/>
    </row>
    <row r="47" spans="1:9" s="7" customFormat="1">
      <c r="A47" s="88"/>
      <c r="B47" s="56"/>
      <c r="C47" s="12"/>
      <c r="D47" s="12"/>
      <c r="E47" s="12"/>
      <c r="F47" s="558"/>
      <c r="G47" s="563"/>
      <c r="H47" s="381"/>
      <c r="I47" s="381"/>
    </row>
    <row r="48" spans="1:9">
      <c r="A48" s="87" t="s">
        <v>120</v>
      </c>
      <c r="B48" s="59" t="s">
        <v>341</v>
      </c>
      <c r="C48" s="58">
        <f>'0001'!D33+'0025'!D43+'0050'!D47+'0080'!D48+'0100'!D44+'0101'!D43+'0102'!D46+'0200'!D38+'0201'!D46+'0104'!D40+'0331'!D50</f>
        <v>33178215.310000002</v>
      </c>
      <c r="D48" s="58">
        <f>'0001'!E33+'0025'!E43+'0050'!E47+'0080'!E48+'0100'!E44+'0101'!E43+'0102'!E46+'0200'!E38+'0201'!E46+'0104'!E40+'0331'!E50</f>
        <v>16589108.039999999</v>
      </c>
      <c r="E48" s="58">
        <f>'0001'!F33+'0025'!F43+'0050'!F47+'0080'!F48+'0100'!F44+'0101'!F43+'0102'!F46+'0200'!F38+'0201'!F46+'0104'!F40+'0331'!F50</f>
        <v>16589107.27</v>
      </c>
      <c r="F48" s="119">
        <f>D48/$F$5*12</f>
        <v>33178216.079999998</v>
      </c>
      <c r="G48" s="467">
        <f>'0001'!H33+'0025'!H43+'0050'!H47+'0080'!H48+'0100'!H44+'0101'!H43+'0102'!H46+'0200'!H38+'0201'!H46+'0104'!H40+'0331'!H50</f>
        <v>33383605.310000002</v>
      </c>
    </row>
    <row r="49" spans="1:7" s="7" customFormat="1">
      <c r="A49" s="88"/>
      <c r="B49" s="56"/>
      <c r="C49" s="12"/>
      <c r="D49" s="12"/>
      <c r="E49" s="12"/>
      <c r="F49" s="558"/>
      <c r="G49" s="563"/>
    </row>
    <row r="50" spans="1:7" s="7" customFormat="1">
      <c r="A50" s="88"/>
      <c r="B50" s="56"/>
      <c r="C50" s="12"/>
      <c r="D50" s="12"/>
      <c r="E50" s="12"/>
      <c r="F50" s="558"/>
      <c r="G50" s="563"/>
    </row>
    <row r="51" spans="1:7">
      <c r="A51" s="90">
        <v>3800</v>
      </c>
      <c r="B51" s="56" t="s">
        <v>55</v>
      </c>
      <c r="C51" s="29"/>
      <c r="D51" s="29"/>
      <c r="E51" s="58"/>
      <c r="F51" s="119"/>
      <c r="G51" s="467"/>
    </row>
    <row r="52" spans="1:7">
      <c r="A52" s="87"/>
      <c r="B52" s="59"/>
      <c r="C52" s="29"/>
      <c r="D52" s="29"/>
      <c r="E52" s="58"/>
      <c r="F52" s="119"/>
      <c r="G52" s="467"/>
    </row>
    <row r="53" spans="1:7">
      <c r="A53" s="87" t="s">
        <v>121</v>
      </c>
      <c r="B53" s="59" t="s">
        <v>47</v>
      </c>
      <c r="C53" s="29">
        <f>'0025'!D46+'0050'!D52+'0080'!D52+'0100'!D49+'0101'!D48+'0102'!D50+'0200'!D43+'0201'!D50+'0001'!D37</f>
        <v>48200</v>
      </c>
      <c r="D53" s="29">
        <f>'0025'!E46+'0050'!E52+'0080'!E52+'0100'!E49+'0101'!E48+'0102'!E50+'0200'!E43+'0201'!E50+'0001'!E37</f>
        <v>201659.13</v>
      </c>
      <c r="E53" s="29">
        <f>'0025'!F46+'0050'!F52+'0080'!F52+'0100'!F49+'0101'!F48+'0102'!F50+'0200'!F43+'0201'!F50+'0001'!F37</f>
        <v>-153459.13</v>
      </c>
      <c r="F53" s="119">
        <f t="shared" ref="F53:F68" si="10">D53/$F$5*12</f>
        <v>403318.26</v>
      </c>
      <c r="G53" s="564">
        <f>'0025'!H46+'0050'!H52+'0080'!H52+'0100'!H49+'0101'!H48+'0102'!H50+'0200'!H43+'0201'!H50+'0001'!H37</f>
        <v>73610</v>
      </c>
    </row>
    <row r="54" spans="1:7">
      <c r="A54" s="87" t="s">
        <v>122</v>
      </c>
      <c r="B54" s="59" t="s">
        <v>342</v>
      </c>
      <c r="C54" s="29">
        <f>'0025'!D47+'0080'!D53+'0100'!D50+'0102'!D51+'0201'!D51+'0104'!D44</f>
        <v>359240</v>
      </c>
      <c r="D54" s="29">
        <f>'0025'!E47+'0080'!E53+'0100'!E50+'0102'!E51+'0201'!E51+'0104'!E44</f>
        <v>25914.18</v>
      </c>
      <c r="E54" s="29">
        <f>'0025'!F47+'0080'!F53+'0100'!F50+'0102'!F51+'0201'!F51+'0104'!F44</f>
        <v>333325.82</v>
      </c>
      <c r="F54" s="119">
        <f t="shared" si="10"/>
        <v>51828.36</v>
      </c>
      <c r="G54" s="564">
        <f>'0025'!H47+'0080'!H53+'0100'!H50+'0102'!H51+'0201'!H51+'0104'!H44</f>
        <v>270000</v>
      </c>
    </row>
    <row r="55" spans="1:7">
      <c r="A55" s="87" t="s">
        <v>137</v>
      </c>
      <c r="B55" s="59" t="s">
        <v>32</v>
      </c>
      <c r="C55" s="29">
        <f>'0080'!D54+'0200'!D44</f>
        <v>448345</v>
      </c>
      <c r="D55" s="29">
        <f>'0080'!E54+'0200'!E44</f>
        <v>194753.27</v>
      </c>
      <c r="E55" s="29">
        <f>'0080'!F54+'0200'!F44</f>
        <v>253591.73</v>
      </c>
      <c r="F55" s="119">
        <f t="shared" si="10"/>
        <v>389506.54</v>
      </c>
      <c r="G55" s="564">
        <f>'0080'!H54+'0200'!H44</f>
        <v>635345</v>
      </c>
    </row>
    <row r="56" spans="1:7">
      <c r="A56" s="87" t="s">
        <v>486</v>
      </c>
      <c r="B56" s="59" t="s">
        <v>487</v>
      </c>
      <c r="C56" s="29">
        <f>'0080'!D55</f>
        <v>300000</v>
      </c>
      <c r="D56" s="29">
        <f>'0080'!E55</f>
        <v>0</v>
      </c>
      <c r="E56" s="29">
        <f>'0080'!F55</f>
        <v>300000</v>
      </c>
      <c r="F56" s="119">
        <f t="shared" si="10"/>
        <v>0</v>
      </c>
      <c r="G56" s="564">
        <f>'0080'!H55</f>
        <v>0</v>
      </c>
    </row>
    <row r="57" spans="1:7">
      <c r="A57" s="87" t="s">
        <v>643</v>
      </c>
      <c r="B57" s="59" t="s">
        <v>640</v>
      </c>
      <c r="C57" s="29">
        <f>'0080'!D56</f>
        <v>312069</v>
      </c>
      <c r="D57" s="29">
        <f>'0080'!E56</f>
        <v>0</v>
      </c>
      <c r="E57" s="29">
        <f>'0080'!F56</f>
        <v>312069</v>
      </c>
      <c r="F57" s="119">
        <f t="shared" si="10"/>
        <v>0</v>
      </c>
      <c r="G57" s="564">
        <f>'0080'!H56</f>
        <v>312069</v>
      </c>
    </row>
    <row r="58" spans="1:7">
      <c r="A58" s="87" t="s">
        <v>488</v>
      </c>
      <c r="B58" s="59" t="s">
        <v>489</v>
      </c>
      <c r="C58" s="29">
        <f>'0080'!D57</f>
        <v>285263</v>
      </c>
      <c r="D58" s="29">
        <f>'0080'!E57</f>
        <v>0</v>
      </c>
      <c r="E58" s="29">
        <f>'0080'!F57</f>
        <v>285263</v>
      </c>
      <c r="F58" s="119">
        <f t="shared" si="10"/>
        <v>0</v>
      </c>
      <c r="G58" s="564">
        <f>'0080'!H57</f>
        <v>285263</v>
      </c>
    </row>
    <row r="59" spans="1:7">
      <c r="A59" s="87" t="s">
        <v>645</v>
      </c>
      <c r="B59" s="59" t="s">
        <v>644</v>
      </c>
      <c r="C59" s="29">
        <f>'0080'!D58</f>
        <v>0</v>
      </c>
      <c r="D59" s="29">
        <f>'0080'!E58</f>
        <v>0</v>
      </c>
      <c r="E59" s="29">
        <f>'0080'!F58</f>
        <v>0</v>
      </c>
      <c r="F59" s="119">
        <f t="shared" si="10"/>
        <v>0</v>
      </c>
      <c r="G59" s="564">
        <f>'0080'!H58</f>
        <v>0</v>
      </c>
    </row>
    <row r="60" spans="1:7">
      <c r="A60" s="87" t="s">
        <v>415</v>
      </c>
      <c r="B60" s="59" t="s">
        <v>416</v>
      </c>
      <c r="C60" s="29">
        <f>'0201'!D52</f>
        <v>0</v>
      </c>
      <c r="D60" s="29">
        <f>'0201'!E52</f>
        <v>0</v>
      </c>
      <c r="E60" s="29">
        <f>'0201'!F52</f>
        <v>0</v>
      </c>
      <c r="F60" s="119">
        <f t="shared" si="10"/>
        <v>0</v>
      </c>
      <c r="G60" s="564">
        <f>'0201'!H52</f>
        <v>0</v>
      </c>
    </row>
    <row r="61" spans="1:7">
      <c r="A61" s="87" t="s">
        <v>169</v>
      </c>
      <c r="B61" s="59" t="s">
        <v>359</v>
      </c>
      <c r="C61" s="29">
        <f>'0100'!D52</f>
        <v>0</v>
      </c>
      <c r="D61" s="29">
        <f>'0100'!E52</f>
        <v>0</v>
      </c>
      <c r="E61" s="29">
        <f>'0100'!F52</f>
        <v>0</v>
      </c>
      <c r="F61" s="119">
        <f t="shared" si="10"/>
        <v>0</v>
      </c>
      <c r="G61" s="564">
        <f>'0100'!H52</f>
        <v>0</v>
      </c>
    </row>
    <row r="62" spans="1:7">
      <c r="A62" s="87" t="s">
        <v>280</v>
      </c>
      <c r="B62" s="59" t="s">
        <v>417</v>
      </c>
      <c r="C62" s="29">
        <f>'0104'!D45</f>
        <v>0</v>
      </c>
      <c r="D62" s="29">
        <f>'0104'!E45</f>
        <v>0</v>
      </c>
      <c r="E62" s="29">
        <f>'0104'!F45</f>
        <v>0</v>
      </c>
      <c r="F62" s="119">
        <f t="shared" si="10"/>
        <v>0</v>
      </c>
      <c r="G62" s="564">
        <f>'0104'!H45</f>
        <v>0</v>
      </c>
    </row>
    <row r="63" spans="1:7">
      <c r="A63" s="87" t="s">
        <v>622</v>
      </c>
      <c r="B63" s="59" t="s">
        <v>623</v>
      </c>
      <c r="C63" s="29">
        <f>'0331'!D54</f>
        <v>250000</v>
      </c>
      <c r="D63" s="29">
        <f>'0331'!E54</f>
        <v>15520</v>
      </c>
      <c r="E63" s="29">
        <f>'0331'!F54</f>
        <v>234480</v>
      </c>
      <c r="F63" s="119">
        <f t="shared" si="10"/>
        <v>31040</v>
      </c>
      <c r="G63" s="564">
        <f>'0331'!H54</f>
        <v>250000</v>
      </c>
    </row>
    <row r="64" spans="1:7">
      <c r="A64" s="87" t="s">
        <v>424</v>
      </c>
      <c r="B64" s="59" t="s">
        <v>425</v>
      </c>
      <c r="C64" s="76">
        <f>'0331'!D55</f>
        <v>4000000</v>
      </c>
      <c r="D64" s="76">
        <f>'0331'!E55</f>
        <v>2355569.3199999998</v>
      </c>
      <c r="E64" s="76">
        <f>'0331'!F55</f>
        <v>1644430.6800000002</v>
      </c>
      <c r="F64" s="119">
        <f t="shared" si="10"/>
        <v>4711138.6399999997</v>
      </c>
      <c r="G64" s="468">
        <f>'0331'!H55</f>
        <v>6000000</v>
      </c>
    </row>
    <row r="65" spans="1:7">
      <c r="A65" s="87" t="s">
        <v>426</v>
      </c>
      <c r="B65" s="59" t="s">
        <v>427</v>
      </c>
      <c r="C65" s="76">
        <f>'0331'!D56</f>
        <v>0</v>
      </c>
      <c r="D65" s="76">
        <f>'0331'!E56</f>
        <v>0</v>
      </c>
      <c r="E65" s="76">
        <f>'0331'!F56</f>
        <v>0</v>
      </c>
      <c r="F65" s="119">
        <f t="shared" si="10"/>
        <v>0</v>
      </c>
      <c r="G65" s="468">
        <f>'0331'!H56</f>
        <v>0</v>
      </c>
    </row>
    <row r="66" spans="1:7">
      <c r="A66" s="87" t="s">
        <v>428</v>
      </c>
      <c r="B66" s="59" t="s">
        <v>429</v>
      </c>
      <c r="C66" s="76">
        <f>'0331'!D57</f>
        <v>1700000</v>
      </c>
      <c r="D66" s="76">
        <f>'0331'!E57</f>
        <v>98644.68</v>
      </c>
      <c r="E66" s="76">
        <f>'0331'!F57</f>
        <v>1601355.32</v>
      </c>
      <c r="F66" s="119">
        <f t="shared" si="10"/>
        <v>197289.36</v>
      </c>
      <c r="G66" s="468">
        <f>'0331'!H57</f>
        <v>1700000</v>
      </c>
    </row>
    <row r="67" spans="1:7">
      <c r="A67" s="87" t="s">
        <v>430</v>
      </c>
      <c r="B67" s="59" t="s">
        <v>431</v>
      </c>
      <c r="C67" s="76">
        <f>'0331'!D58</f>
        <v>584415.58441558434</v>
      </c>
      <c r="D67" s="76">
        <f>'0331'!E58</f>
        <v>21125</v>
      </c>
      <c r="E67" s="76">
        <f>'0331'!F58</f>
        <v>563290.58441558434</v>
      </c>
      <c r="F67" s="119">
        <f t="shared" si="10"/>
        <v>42250</v>
      </c>
      <c r="G67" s="468">
        <f>'0331'!H58</f>
        <v>504416</v>
      </c>
    </row>
    <row r="68" spans="1:7">
      <c r="A68" s="87" t="s">
        <v>432</v>
      </c>
      <c r="B68" s="59" t="s">
        <v>433</v>
      </c>
      <c r="C68" s="76">
        <f>'0331'!D59</f>
        <v>3000000</v>
      </c>
      <c r="D68" s="76">
        <f>'0331'!E59</f>
        <v>10721.6</v>
      </c>
      <c r="E68" s="76">
        <f>'0331'!F59</f>
        <v>2989278.4</v>
      </c>
      <c r="F68" s="119">
        <f t="shared" si="10"/>
        <v>21443.200000000001</v>
      </c>
      <c r="G68" s="468">
        <f>'0331'!H59</f>
        <v>1000000</v>
      </c>
    </row>
    <row r="69" spans="1:7" ht="15.75" thickBot="1">
      <c r="A69" s="88"/>
      <c r="B69" s="56" t="s">
        <v>0</v>
      </c>
      <c r="C69" s="112">
        <f t="shared" ref="C69:D69" si="11">SUM(C53:C68)</f>
        <v>11287532.584415585</v>
      </c>
      <c r="D69" s="112">
        <f t="shared" si="11"/>
        <v>2923907.18</v>
      </c>
      <c r="E69" s="112">
        <f>SUM(E53:E68)</f>
        <v>8363625.4044155851</v>
      </c>
      <c r="F69" s="39">
        <f>SUM(F53:F68)</f>
        <v>5847814.3600000003</v>
      </c>
      <c r="G69" s="560">
        <f>SUM(G53:G68)</f>
        <v>11030703</v>
      </c>
    </row>
    <row r="70" spans="1:7" ht="15.75" thickTop="1">
      <c r="A70" s="87"/>
      <c r="B70" s="59"/>
      <c r="C70" s="58">
        <f>C69-'Summary 1'!C46</f>
        <v>0</v>
      </c>
      <c r="D70" s="58">
        <f>D69-'Summary 1'!D46</f>
        <v>0</v>
      </c>
      <c r="E70" s="58"/>
      <c r="G70" s="467"/>
    </row>
    <row r="71" spans="1:7">
      <c r="A71" s="87"/>
      <c r="B71" s="59"/>
      <c r="C71" s="58"/>
      <c r="D71" s="58"/>
      <c r="E71" s="58"/>
      <c r="F71" s="119"/>
      <c r="G71" s="467"/>
    </row>
    <row r="72" spans="1:7">
      <c r="A72" s="90">
        <v>3900</v>
      </c>
      <c r="B72" s="56" t="s">
        <v>439</v>
      </c>
      <c r="C72" s="58"/>
      <c r="D72" s="58"/>
      <c r="E72" s="58"/>
      <c r="F72" s="119"/>
      <c r="G72" s="467"/>
    </row>
    <row r="73" spans="1:7">
      <c r="A73" s="87"/>
      <c r="B73" s="59"/>
      <c r="C73" s="58"/>
      <c r="D73" s="58"/>
      <c r="E73" s="58"/>
      <c r="F73" s="119"/>
      <c r="G73" s="467"/>
    </row>
    <row r="74" spans="1:7">
      <c r="A74" s="87" t="s">
        <v>440</v>
      </c>
      <c r="B74" s="59" t="s">
        <v>441</v>
      </c>
      <c r="C74" s="58">
        <f>'0080'!D64+'0331'!D67</f>
        <v>764000</v>
      </c>
      <c r="D74" s="58">
        <f>'0080'!E64+'0331'!E67</f>
        <v>415564.78</v>
      </c>
      <c r="E74" s="58">
        <f>'0080'!F64+'0331'!F67</f>
        <v>348435.22</v>
      </c>
      <c r="F74" s="9">
        <f>'0080'!G64+'0331'!G67</f>
        <v>764000</v>
      </c>
      <c r="G74" s="467">
        <f>'0080'!H64+'0331'!H67</f>
        <v>764000</v>
      </c>
    </row>
    <row r="75" spans="1:7">
      <c r="A75" s="87"/>
      <c r="B75" s="59"/>
      <c r="C75" s="58"/>
      <c r="D75" s="58"/>
      <c r="E75" s="58"/>
      <c r="F75" s="119"/>
      <c r="G75" s="467"/>
    </row>
    <row r="76" spans="1:7" ht="15.75" thickBot="1">
      <c r="A76" s="88"/>
      <c r="B76" s="60" t="s">
        <v>0</v>
      </c>
      <c r="C76" s="112">
        <f t="shared" ref="C76:F76" si="12">SUM(C74:C75)</f>
        <v>764000</v>
      </c>
      <c r="D76" s="112">
        <f t="shared" si="12"/>
        <v>415564.78</v>
      </c>
      <c r="E76" s="112">
        <f t="shared" si="12"/>
        <v>348435.22</v>
      </c>
      <c r="F76" s="191">
        <f t="shared" si="12"/>
        <v>764000</v>
      </c>
      <c r="G76" s="560">
        <f t="shared" ref="G76" si="13">SUM(G74:G75)</f>
        <v>764000</v>
      </c>
    </row>
    <row r="77" spans="1:7" ht="15.75" thickTop="1">
      <c r="A77" s="90">
        <v>4100</v>
      </c>
      <c r="B77" s="56" t="s">
        <v>542</v>
      </c>
      <c r="C77" s="58"/>
      <c r="D77" s="58"/>
      <c r="E77" s="58"/>
      <c r="F77" s="119"/>
      <c r="G77" s="467"/>
    </row>
    <row r="78" spans="1:7">
      <c r="A78" s="88"/>
      <c r="B78" s="60"/>
      <c r="C78" s="12"/>
      <c r="D78" s="12"/>
      <c r="E78" s="12"/>
      <c r="F78" s="558"/>
      <c r="G78" s="563"/>
    </row>
    <row r="79" spans="1:7">
      <c r="A79" s="87" t="s">
        <v>437</v>
      </c>
      <c r="B79" s="59" t="s">
        <v>438</v>
      </c>
      <c r="C79" s="76">
        <f>'0331'!D88</f>
        <v>17263000</v>
      </c>
      <c r="D79" s="76">
        <f>'0331'!E88</f>
        <v>7158767.8499999996</v>
      </c>
      <c r="E79" s="76">
        <f>'0331'!F88</f>
        <v>10104232.15</v>
      </c>
      <c r="F79" s="119">
        <f>D79/$F$5*12</f>
        <v>14317535.699999999</v>
      </c>
      <c r="G79" s="468">
        <f>'0331'!H88</f>
        <v>17149800</v>
      </c>
    </row>
    <row r="80" spans="1:7">
      <c r="A80" s="87"/>
      <c r="B80" s="59"/>
      <c r="C80" s="58"/>
      <c r="D80" s="58"/>
      <c r="E80" s="58"/>
      <c r="F80" s="119"/>
      <c r="G80" s="467"/>
    </row>
    <row r="81" spans="1:7" ht="15.75" thickBot="1">
      <c r="A81" s="88"/>
      <c r="B81" s="56" t="s">
        <v>0</v>
      </c>
      <c r="C81" s="112">
        <f>C79</f>
        <v>17263000</v>
      </c>
      <c r="D81" s="112">
        <f t="shared" ref="D81:F81" si="14">D79</f>
        <v>7158767.8499999996</v>
      </c>
      <c r="E81" s="112">
        <f t="shared" si="14"/>
        <v>10104232.15</v>
      </c>
      <c r="F81" s="39">
        <f t="shared" si="14"/>
        <v>14317535.699999999</v>
      </c>
      <c r="G81" s="560">
        <f t="shared" ref="G81" si="15">G79</f>
        <v>17149800</v>
      </c>
    </row>
    <row r="82" spans="1:7" ht="15.75" thickTop="1">
      <c r="A82" s="88"/>
      <c r="B82" s="60"/>
      <c r="C82" s="12"/>
      <c r="D82" s="12"/>
      <c r="E82" s="12"/>
      <c r="F82" s="558"/>
      <c r="G82" s="563"/>
    </row>
    <row r="83" spans="1:7">
      <c r="A83" s="88"/>
      <c r="B83" s="60"/>
      <c r="C83" s="12"/>
      <c r="D83" s="12"/>
      <c r="E83" s="12"/>
      <c r="F83" s="558"/>
      <c r="G83" s="563"/>
    </row>
    <row r="84" spans="1:7">
      <c r="A84" s="90">
        <v>4400</v>
      </c>
      <c r="B84" s="56" t="s">
        <v>57</v>
      </c>
      <c r="C84" s="58"/>
      <c r="D84" s="58"/>
      <c r="E84" s="58"/>
      <c r="F84" s="119"/>
      <c r="G84" s="467"/>
    </row>
    <row r="85" spans="1:7">
      <c r="A85" s="90"/>
      <c r="B85" s="56"/>
      <c r="C85" s="58"/>
      <c r="D85" s="58"/>
      <c r="E85" s="58"/>
      <c r="F85" s="119"/>
      <c r="G85" s="467"/>
    </row>
    <row r="86" spans="1:7">
      <c r="A86" s="87" t="s">
        <v>290</v>
      </c>
      <c r="B86" s="59" t="s">
        <v>15</v>
      </c>
      <c r="C86" s="58">
        <f>'0025'!D54+'0001'!D47+'0080'!D70+'0104'!D52+'0050'!D58</f>
        <v>135</v>
      </c>
      <c r="D86" s="58">
        <f>'0025'!E54+'0001'!E47+'0080'!E70+'0104'!E52+'0050'!E58</f>
        <v>28325.74</v>
      </c>
      <c r="E86" s="58">
        <f>C86-D86</f>
        <v>-28190.74</v>
      </c>
      <c r="F86" s="119">
        <f t="shared" ref="F86:F149" si="16">D86/$F$5*12</f>
        <v>56651.48</v>
      </c>
      <c r="G86" s="467">
        <f>'0025'!H54+'0001'!H47+'0080'!H70+'0104'!H52+'0050'!H58</f>
        <v>48000</v>
      </c>
    </row>
    <row r="87" spans="1:7">
      <c r="A87" s="87" t="s">
        <v>291</v>
      </c>
      <c r="B87" s="59" t="s">
        <v>16</v>
      </c>
      <c r="C87" s="58">
        <f>'0025'!D55+'0080'!D71+'0331'!D73</f>
        <v>85000</v>
      </c>
      <c r="D87" s="58">
        <f>'0025'!E55+'0080'!E71+'0331'!E73</f>
        <v>45275.19</v>
      </c>
      <c r="E87" s="58">
        <f t="shared" ref="E87:E150" si="17">C87-D87</f>
        <v>39724.81</v>
      </c>
      <c r="F87" s="119">
        <f t="shared" si="16"/>
        <v>90550.38</v>
      </c>
      <c r="G87" s="467">
        <f>'0025'!H55+'0080'!H71+'0331'!H73</f>
        <v>90550</v>
      </c>
    </row>
    <row r="88" spans="1:7">
      <c r="A88" s="87" t="s">
        <v>292</v>
      </c>
      <c r="B88" s="59" t="s">
        <v>5</v>
      </c>
      <c r="C88" s="58">
        <f>'0001'!D48+'0025'!D56+'0102'!D62+'0080'!D74+'0200'!D49+'0100'!D57+'0050'!D59</f>
        <v>36000</v>
      </c>
      <c r="D88" s="58">
        <f>'0001'!E48+'0025'!E56+'0102'!E62+'0080'!E74+'0200'!E49+'0100'!E57+'0050'!E59</f>
        <v>10700.529999999999</v>
      </c>
      <c r="E88" s="58">
        <f t="shared" si="17"/>
        <v>25299.47</v>
      </c>
      <c r="F88" s="119">
        <f t="shared" si="16"/>
        <v>21401.059999999998</v>
      </c>
      <c r="G88" s="467">
        <f>'0001'!H48+'0025'!H56+'0102'!H62+'0080'!H74+'0200'!H49+'0100'!H57+'0050'!H59</f>
        <v>37125</v>
      </c>
    </row>
    <row r="89" spans="1:7">
      <c r="A89" s="87" t="s">
        <v>552</v>
      </c>
      <c r="B89" s="59" t="s">
        <v>553</v>
      </c>
      <c r="C89" s="58">
        <f>'0001'!D49</f>
        <v>0</v>
      </c>
      <c r="D89" s="58">
        <f>'0001'!E49</f>
        <v>0</v>
      </c>
      <c r="E89" s="58">
        <f t="shared" si="17"/>
        <v>0</v>
      </c>
      <c r="F89" s="119">
        <f t="shared" si="16"/>
        <v>0</v>
      </c>
      <c r="G89" s="467">
        <f>'0001'!H49</f>
        <v>0</v>
      </c>
    </row>
    <row r="90" spans="1:7">
      <c r="A90" s="87" t="s">
        <v>554</v>
      </c>
      <c r="B90" s="59" t="s">
        <v>555</v>
      </c>
      <c r="C90" s="58">
        <f>'0001'!D50</f>
        <v>0</v>
      </c>
      <c r="D90" s="58">
        <f>'0001'!E50</f>
        <v>0</v>
      </c>
      <c r="E90" s="58">
        <f t="shared" si="17"/>
        <v>0</v>
      </c>
      <c r="F90" s="119">
        <f t="shared" si="16"/>
        <v>0</v>
      </c>
      <c r="G90" s="467">
        <f>'0001'!H50</f>
        <v>0</v>
      </c>
    </row>
    <row r="91" spans="1:7">
      <c r="A91" s="87" t="s">
        <v>107</v>
      </c>
      <c r="B91" s="59" t="s">
        <v>64</v>
      </c>
      <c r="C91" s="58">
        <f>'0001'!D51+'0025'!D57+'0080'!D76</f>
        <v>300000</v>
      </c>
      <c r="D91" s="58">
        <f>'0001'!E51+'0025'!E57+'0080'!E76</f>
        <v>148294.63</v>
      </c>
      <c r="E91" s="58">
        <f t="shared" si="17"/>
        <v>151705.37</v>
      </c>
      <c r="F91" s="119">
        <f t="shared" si="16"/>
        <v>296589.26</v>
      </c>
      <c r="G91" s="467">
        <f>'0001'!H51+'0025'!H57+'0080'!H76</f>
        <v>300000</v>
      </c>
    </row>
    <row r="92" spans="1:7">
      <c r="A92" s="87" t="s">
        <v>569</v>
      </c>
      <c r="B92" s="59" t="s">
        <v>556</v>
      </c>
      <c r="C92" s="58">
        <f>'0080'!D77+'0101'!D53+'0025'!D58+'0331'!D75+'0100'!D59</f>
        <v>40000</v>
      </c>
      <c r="D92" s="58">
        <f>'0080'!E77+'0101'!E53+'0025'!E58+'0331'!E75+'0100'!E59</f>
        <v>7912</v>
      </c>
      <c r="E92" s="58">
        <f t="shared" si="17"/>
        <v>32088</v>
      </c>
      <c r="F92" s="119">
        <f t="shared" si="16"/>
        <v>15824</v>
      </c>
      <c r="G92" s="467">
        <f>'0080'!H77+'0101'!H53+'0025'!H58+'0331'!H75+'0100'!H59</f>
        <v>23400</v>
      </c>
    </row>
    <row r="93" spans="1:7">
      <c r="A93" s="87" t="s">
        <v>293</v>
      </c>
      <c r="B93" s="59" t="s">
        <v>19</v>
      </c>
      <c r="C93" s="58">
        <f>'0025'!D61+'0050'!D64+'0080'!D93+'0100'!D62+'0101'!D56+'0102'!D65+'0200'!D52+'0201'!D64+'0104'!D55+'0331'!D80</f>
        <v>1056749</v>
      </c>
      <c r="D93" s="58">
        <f>'0025'!E61+'0050'!E64+'0080'!E93+'0100'!E62+'0101'!E56+'0102'!E65+'0200'!E52+'0201'!E64+'0104'!E55+'0331'!E80</f>
        <v>691446.02</v>
      </c>
      <c r="E93" s="58">
        <f t="shared" si="17"/>
        <v>365302.98</v>
      </c>
      <c r="F93" s="119">
        <f t="shared" si="16"/>
        <v>1382892.04</v>
      </c>
      <c r="G93" s="467">
        <f>'0025'!H61+'0050'!H64+'0080'!H93+'0100'!H62+'0101'!H56+'0102'!H65+'0200'!H52+'0201'!H64+'0104'!H55+'0331'!H80</f>
        <v>1312870</v>
      </c>
    </row>
    <row r="94" spans="1:7">
      <c r="A94" s="87" t="s">
        <v>294</v>
      </c>
      <c r="B94" s="59" t="s">
        <v>21</v>
      </c>
      <c r="C94" s="58">
        <f>'0025'!D62</f>
        <v>0</v>
      </c>
      <c r="D94" s="58">
        <f>'0025'!E62</f>
        <v>60.87</v>
      </c>
      <c r="E94" s="58">
        <f t="shared" si="17"/>
        <v>-60.87</v>
      </c>
      <c r="F94" s="119">
        <f t="shared" si="16"/>
        <v>121.74</v>
      </c>
      <c r="G94" s="467">
        <f>'0025'!H62</f>
        <v>0</v>
      </c>
    </row>
    <row r="95" spans="1:7">
      <c r="A95" s="87" t="s">
        <v>295</v>
      </c>
      <c r="B95" s="59" t="s">
        <v>22</v>
      </c>
      <c r="C95" s="58">
        <f>'0025'!D63</f>
        <v>3000</v>
      </c>
      <c r="D95" s="58">
        <f>'0025'!E63</f>
        <v>798</v>
      </c>
      <c r="E95" s="58">
        <f t="shared" si="17"/>
        <v>2202</v>
      </c>
      <c r="F95" s="119">
        <f t="shared" si="16"/>
        <v>1596</v>
      </c>
      <c r="G95" s="467">
        <f>'0025'!H63</f>
        <v>3000</v>
      </c>
    </row>
    <row r="96" spans="1:7">
      <c r="A96" s="87" t="s">
        <v>296</v>
      </c>
      <c r="B96" s="59" t="s">
        <v>347</v>
      </c>
      <c r="C96" s="58">
        <f>'0025'!D64+'0200'!D54</f>
        <v>39000</v>
      </c>
      <c r="D96" s="58">
        <f>'0025'!E64+'0200'!E54</f>
        <v>0</v>
      </c>
      <c r="E96" s="58">
        <f t="shared" si="17"/>
        <v>39000</v>
      </c>
      <c r="F96" s="119">
        <f t="shared" si="16"/>
        <v>0</v>
      </c>
      <c r="G96" s="467">
        <f>'0025'!H64+'0200'!H54</f>
        <v>39000</v>
      </c>
    </row>
    <row r="97" spans="1:7">
      <c r="A97" s="87" t="s">
        <v>297</v>
      </c>
      <c r="B97" s="59" t="s">
        <v>399</v>
      </c>
      <c r="C97" s="58">
        <f>'0025'!D65</f>
        <v>276470</v>
      </c>
      <c r="D97" s="58">
        <f>'0025'!E65</f>
        <v>204049.6</v>
      </c>
      <c r="E97" s="58">
        <f t="shared" si="17"/>
        <v>72420.399999999994</v>
      </c>
      <c r="F97" s="119">
        <f t="shared" si="16"/>
        <v>408099.20000000007</v>
      </c>
      <c r="G97" s="467">
        <f>'0025'!H65</f>
        <v>452300</v>
      </c>
    </row>
    <row r="98" spans="1:7">
      <c r="A98" s="87" t="s">
        <v>146</v>
      </c>
      <c r="B98" s="59" t="s">
        <v>29</v>
      </c>
      <c r="C98" s="76">
        <f>'0050'!D63+'0080'!D89+'0331'!D78</f>
        <v>1300800</v>
      </c>
      <c r="D98" s="76">
        <f>'0050'!E63+'0080'!E89+'0331'!E78</f>
        <v>381806.75</v>
      </c>
      <c r="E98" s="58">
        <f t="shared" si="17"/>
        <v>918993.25</v>
      </c>
      <c r="F98" s="119">
        <f t="shared" si="16"/>
        <v>763613.5</v>
      </c>
      <c r="G98" s="468">
        <f>'0050'!H63+'0080'!H89+'0331'!H78</f>
        <v>748810</v>
      </c>
    </row>
    <row r="99" spans="1:7">
      <c r="A99" s="87" t="s">
        <v>196</v>
      </c>
      <c r="B99" s="59" t="s">
        <v>36</v>
      </c>
      <c r="C99" s="76">
        <f>'0050'!D65</f>
        <v>3100000</v>
      </c>
      <c r="D99" s="76">
        <f>'0050'!E65</f>
        <v>2159471.0299999998</v>
      </c>
      <c r="E99" s="58">
        <f t="shared" si="17"/>
        <v>940528.9700000002</v>
      </c>
      <c r="F99" s="119">
        <f t="shared" si="16"/>
        <v>4318942.0599999996</v>
      </c>
      <c r="G99" s="468">
        <f>'0050'!H65</f>
        <v>4327810.7699999996</v>
      </c>
    </row>
    <row r="100" spans="1:7">
      <c r="A100" s="87" t="s">
        <v>197</v>
      </c>
      <c r="B100" s="59" t="s">
        <v>37</v>
      </c>
      <c r="C100" s="76">
        <f>'0050'!D66+'0080'!D95+'0101'!D57</f>
        <v>700500</v>
      </c>
      <c r="D100" s="76">
        <f>'0050'!E66+'0080'!E95+'0101'!E57</f>
        <v>333460.34000000003</v>
      </c>
      <c r="E100" s="58">
        <f t="shared" si="17"/>
        <v>367039.66</v>
      </c>
      <c r="F100" s="119">
        <f t="shared" si="16"/>
        <v>666920.68000000005</v>
      </c>
      <c r="G100" s="468">
        <f>'0050'!H66+'0080'!H95+'0101'!H57</f>
        <v>753010</v>
      </c>
    </row>
    <row r="101" spans="1:7">
      <c r="A101" s="87" t="s">
        <v>198</v>
      </c>
      <c r="B101" s="59" t="s">
        <v>38</v>
      </c>
      <c r="C101" s="76">
        <f>'0050'!D67+'0331'!D81</f>
        <v>80000</v>
      </c>
      <c r="D101" s="76">
        <f>'0050'!E67+'0331'!E81</f>
        <v>96404.97</v>
      </c>
      <c r="E101" s="58">
        <f t="shared" si="17"/>
        <v>-16404.97</v>
      </c>
      <c r="F101" s="119">
        <f t="shared" si="16"/>
        <v>192809.94</v>
      </c>
      <c r="G101" s="468">
        <f>'0050'!H67+'0331'!H81</f>
        <v>181080</v>
      </c>
    </row>
    <row r="102" spans="1:7">
      <c r="A102" s="87" t="s">
        <v>199</v>
      </c>
      <c r="B102" s="59" t="s">
        <v>39</v>
      </c>
      <c r="C102" s="76">
        <f>'0050'!D68</f>
        <v>800000</v>
      </c>
      <c r="D102" s="76">
        <f>'0050'!E68</f>
        <v>894120</v>
      </c>
      <c r="E102" s="58">
        <f t="shared" si="17"/>
        <v>-94120</v>
      </c>
      <c r="F102" s="119">
        <f t="shared" si="16"/>
        <v>1788240</v>
      </c>
      <c r="G102" s="468">
        <f>'0050'!H68</f>
        <v>900000</v>
      </c>
    </row>
    <row r="103" spans="1:7">
      <c r="A103" s="87" t="s">
        <v>320</v>
      </c>
      <c r="B103" s="59" t="s">
        <v>398</v>
      </c>
      <c r="C103" s="76">
        <f>'0050'!D69</f>
        <v>0</v>
      </c>
      <c r="D103" s="76">
        <f>'0050'!E69</f>
        <v>0</v>
      </c>
      <c r="E103" s="58">
        <f t="shared" si="17"/>
        <v>0</v>
      </c>
      <c r="F103" s="119">
        <f t="shared" si="16"/>
        <v>0</v>
      </c>
      <c r="G103" s="468">
        <f>'0050'!H69</f>
        <v>0</v>
      </c>
    </row>
    <row r="104" spans="1:7">
      <c r="A104" s="87" t="s">
        <v>350</v>
      </c>
      <c r="B104" s="59" t="s">
        <v>351</v>
      </c>
      <c r="C104" s="76">
        <f>'0050'!D70</f>
        <v>1570000</v>
      </c>
      <c r="D104" s="76">
        <f>'0050'!E70</f>
        <v>960130.04</v>
      </c>
      <c r="E104" s="58">
        <f t="shared" si="17"/>
        <v>609869.96</v>
      </c>
      <c r="F104" s="119">
        <f t="shared" si="16"/>
        <v>1920260.08</v>
      </c>
      <c r="G104" s="468">
        <f>'0050'!H70</f>
        <v>1570000</v>
      </c>
    </row>
    <row r="105" spans="1:7">
      <c r="A105" s="87" t="s">
        <v>529</v>
      </c>
      <c r="B105" s="59" t="s">
        <v>530</v>
      </c>
      <c r="C105" s="76">
        <f>'0050'!D71</f>
        <v>0</v>
      </c>
      <c r="D105" s="76">
        <f>'0050'!E71</f>
        <v>0</v>
      </c>
      <c r="E105" s="58">
        <f t="shared" si="17"/>
        <v>0</v>
      </c>
      <c r="F105" s="119">
        <f t="shared" si="16"/>
        <v>0</v>
      </c>
      <c r="G105" s="468">
        <f>'0050'!H71</f>
        <v>0</v>
      </c>
    </row>
    <row r="106" spans="1:7">
      <c r="A106" s="87" t="s">
        <v>490</v>
      </c>
      <c r="B106" s="59" t="s">
        <v>491</v>
      </c>
      <c r="C106" s="76">
        <f>'0080'!D72</f>
        <v>0</v>
      </c>
      <c r="D106" s="76">
        <f>'0080'!E72</f>
        <v>0</v>
      </c>
      <c r="E106" s="58">
        <f t="shared" si="17"/>
        <v>0</v>
      </c>
      <c r="F106" s="119">
        <f t="shared" si="16"/>
        <v>0</v>
      </c>
      <c r="G106" s="468">
        <f>'0080'!H72</f>
        <v>0</v>
      </c>
    </row>
    <row r="107" spans="1:7">
      <c r="A107" s="87" t="s">
        <v>139</v>
      </c>
      <c r="B107" s="59" t="s">
        <v>4</v>
      </c>
      <c r="C107" s="76">
        <f>'0080'!D73</f>
        <v>120000</v>
      </c>
      <c r="D107" s="76">
        <f>'0080'!E73</f>
        <v>147194.94</v>
      </c>
      <c r="E107" s="58">
        <f t="shared" si="17"/>
        <v>-27194.940000000002</v>
      </c>
      <c r="F107" s="119">
        <f t="shared" si="16"/>
        <v>294389.88</v>
      </c>
      <c r="G107" s="468">
        <f>'0080'!H73</f>
        <v>294390</v>
      </c>
    </row>
    <row r="108" spans="1:7">
      <c r="A108" s="87" t="s">
        <v>140</v>
      </c>
      <c r="B108" s="59" t="s">
        <v>27</v>
      </c>
      <c r="C108" s="76">
        <f>'0080'!D75+'0200'!D50+'0104'!D52</f>
        <v>1208665.1000000001</v>
      </c>
      <c r="D108" s="76">
        <f>'0080'!E75+'0200'!E50+'0104'!E52</f>
        <v>496862.46</v>
      </c>
      <c r="E108" s="58">
        <f t="shared" si="17"/>
        <v>711802.64000000013</v>
      </c>
      <c r="F108" s="119">
        <f t="shared" si="16"/>
        <v>993724.92</v>
      </c>
      <c r="G108" s="468">
        <f>'0080'!H75+'0200'!H50+'0104'!H52</f>
        <v>993725</v>
      </c>
    </row>
    <row r="109" spans="1:7">
      <c r="A109" s="87" t="s">
        <v>484</v>
      </c>
      <c r="B109" s="59" t="s">
        <v>465</v>
      </c>
      <c r="C109" s="76">
        <f>'0080'!D78</f>
        <v>900000</v>
      </c>
      <c r="D109" s="76">
        <f>'0080'!E78</f>
        <v>9107.3799999999992</v>
      </c>
      <c r="E109" s="58">
        <f t="shared" si="17"/>
        <v>890892.62</v>
      </c>
      <c r="F109" s="119">
        <f t="shared" si="16"/>
        <v>18214.759999999998</v>
      </c>
      <c r="G109" s="468">
        <f>'0080'!H78</f>
        <v>900000</v>
      </c>
    </row>
    <row r="110" spans="1:7">
      <c r="A110" s="87" t="s">
        <v>141</v>
      </c>
      <c r="B110" s="59" t="s">
        <v>325</v>
      </c>
      <c r="C110" s="76">
        <f>'0080'!D79+'0101'!D54+'0102'!D64+'0025'!D59</f>
        <v>3496000</v>
      </c>
      <c r="D110" s="76">
        <f>'0080'!E79+'0101'!E54+'0102'!E64+'0025'!E59</f>
        <v>1220506.3600000001</v>
      </c>
      <c r="E110" s="58">
        <f t="shared" si="17"/>
        <v>2275493.6399999997</v>
      </c>
      <c r="F110" s="119">
        <f t="shared" si="16"/>
        <v>2441012.7200000002</v>
      </c>
      <c r="G110" s="468">
        <f>'0080'!H79+'0101'!H54+'0102'!H64+'0025'!H59</f>
        <v>2600000</v>
      </c>
    </row>
    <row r="111" spans="1:7">
      <c r="A111" s="87" t="s">
        <v>142</v>
      </c>
      <c r="B111" s="59" t="s">
        <v>17</v>
      </c>
      <c r="C111" s="76">
        <f>'0080'!D80</f>
        <v>200000</v>
      </c>
      <c r="D111" s="76">
        <f>'0080'!E80</f>
        <v>22000</v>
      </c>
      <c r="E111" s="58">
        <f t="shared" si="17"/>
        <v>178000</v>
      </c>
      <c r="F111" s="119">
        <f t="shared" si="16"/>
        <v>44000</v>
      </c>
      <c r="G111" s="468">
        <f>'0080'!H80</f>
        <v>200000</v>
      </c>
    </row>
    <row r="112" spans="1:7">
      <c r="A112" s="87" t="s">
        <v>485</v>
      </c>
      <c r="B112" s="59" t="s">
        <v>6</v>
      </c>
      <c r="C112" s="76">
        <f>'0001'!D52+'0080'!D81+'0331'!D77</f>
        <v>707095.69098860805</v>
      </c>
      <c r="D112" s="76">
        <f>'0001'!E52+'0080'!E81+'0331'!E77</f>
        <v>390916.89</v>
      </c>
      <c r="E112" s="58">
        <f t="shared" si="17"/>
        <v>316178.80098860804</v>
      </c>
      <c r="F112" s="119">
        <f t="shared" si="16"/>
        <v>781833.78</v>
      </c>
      <c r="G112" s="468">
        <f>'0001'!H52+'0080'!H81+'0331'!H77</f>
        <v>700670.98931841482</v>
      </c>
    </row>
    <row r="113" spans="1:7">
      <c r="A113" s="87" t="s">
        <v>109</v>
      </c>
      <c r="B113" s="59" t="s">
        <v>58</v>
      </c>
      <c r="C113" s="76">
        <f>'0080'!D82</f>
        <v>1157153.6893599648</v>
      </c>
      <c r="D113" s="76">
        <f>'0080'!E82</f>
        <v>73167.61</v>
      </c>
      <c r="E113" s="58">
        <f t="shared" si="17"/>
        <v>1083986.0793599647</v>
      </c>
      <c r="F113" s="119">
        <f t="shared" si="16"/>
        <v>146335.22</v>
      </c>
      <c r="G113" s="468">
        <f>'0080'!H82</f>
        <v>1144046.4860571632</v>
      </c>
    </row>
    <row r="114" spans="1:7">
      <c r="A114" s="87" t="s">
        <v>143</v>
      </c>
      <c r="B114" s="59" t="s">
        <v>404</v>
      </c>
      <c r="C114" s="76">
        <f>'0050'!D61+'0080'!D83</f>
        <v>1424383</v>
      </c>
      <c r="D114" s="76">
        <f>'0050'!E61+'0080'!E83</f>
        <v>2224918.29</v>
      </c>
      <c r="E114" s="58">
        <f t="shared" si="17"/>
        <v>-800535.29</v>
      </c>
      <c r="F114" s="119">
        <f t="shared" si="16"/>
        <v>4449836.58</v>
      </c>
      <c r="G114" s="468">
        <f>'0050'!H61+'0080'!H83</f>
        <v>6770335</v>
      </c>
    </row>
    <row r="115" spans="1:7">
      <c r="A115" s="87" t="s">
        <v>496</v>
      </c>
      <c r="B115" s="59" t="s">
        <v>982</v>
      </c>
      <c r="C115" s="76">
        <f>'0080'!D84</f>
        <v>242343</v>
      </c>
      <c r="D115" s="76">
        <f>'0080'!E84</f>
        <v>276446.43</v>
      </c>
      <c r="E115" s="58">
        <f t="shared" si="17"/>
        <v>-34103.429999999993</v>
      </c>
      <c r="F115" s="119">
        <f t="shared" si="16"/>
        <v>552892.86</v>
      </c>
      <c r="G115" s="468">
        <f>'0080'!H84</f>
        <v>474000</v>
      </c>
    </row>
    <row r="116" spans="1:7">
      <c r="A116" s="87" t="s">
        <v>647</v>
      </c>
      <c r="B116" s="59" t="s">
        <v>646</v>
      </c>
      <c r="C116" s="76">
        <f>'0080'!D85</f>
        <v>95400</v>
      </c>
      <c r="D116" s="76">
        <f>'0080'!E85</f>
        <v>0</v>
      </c>
      <c r="E116" s="58">
        <f t="shared" si="17"/>
        <v>95400</v>
      </c>
      <c r="F116" s="119">
        <f t="shared" si="16"/>
        <v>0</v>
      </c>
      <c r="G116" s="468">
        <f>'0080'!H85</f>
        <v>67100</v>
      </c>
    </row>
    <row r="117" spans="1:7">
      <c r="A117" s="87" t="s">
        <v>144</v>
      </c>
      <c r="B117" s="59" t="s">
        <v>422</v>
      </c>
      <c r="C117" s="76">
        <f>'0080'!D86</f>
        <v>124139.31</v>
      </c>
      <c r="D117" s="76">
        <f>'0080'!E86</f>
        <v>13963.2</v>
      </c>
      <c r="E117" s="58">
        <f t="shared" si="17"/>
        <v>110176.11</v>
      </c>
      <c r="F117" s="119">
        <f t="shared" si="16"/>
        <v>27926.400000000001</v>
      </c>
      <c r="G117" s="468">
        <f>'0080'!H86</f>
        <v>124139</v>
      </c>
    </row>
    <row r="118" spans="1:7">
      <c r="A118" s="87" t="s">
        <v>492</v>
      </c>
      <c r="B118" s="59" t="s">
        <v>704</v>
      </c>
      <c r="C118" s="76">
        <f>'0080'!D87</f>
        <v>126207.83</v>
      </c>
      <c r="D118" s="76">
        <f>'0080'!E87</f>
        <v>0</v>
      </c>
      <c r="E118" s="58">
        <f t="shared" si="17"/>
        <v>126207.83</v>
      </c>
      <c r="F118" s="119">
        <f t="shared" si="16"/>
        <v>0</v>
      </c>
      <c r="G118" s="468">
        <f>'0080'!H87</f>
        <v>126208</v>
      </c>
    </row>
    <row r="119" spans="1:7">
      <c r="A119" s="87" t="s">
        <v>145</v>
      </c>
      <c r="B119" s="59" t="s">
        <v>18</v>
      </c>
      <c r="C119" s="76">
        <f>'0080'!D88+'0101'!D55+'0050'!D62+'0025'!D60+'0104'!D54+'0201'!D63</f>
        <v>73696</v>
      </c>
      <c r="D119" s="76">
        <f>'0080'!E88+'0101'!E55+'0050'!E62+'0025'!E60+'0104'!E54+'0201'!E63</f>
        <v>6847.6</v>
      </c>
      <c r="E119" s="58">
        <f t="shared" si="17"/>
        <v>66848.399999999994</v>
      </c>
      <c r="F119" s="119">
        <f t="shared" si="16"/>
        <v>13695.2</v>
      </c>
      <c r="G119" s="468">
        <f>'0080'!H88+'0101'!H55+'0050'!H62+'0025'!H60+'0104'!H54+'0201'!H63</f>
        <v>90030</v>
      </c>
    </row>
    <row r="120" spans="1:7">
      <c r="A120" s="87" t="s">
        <v>147</v>
      </c>
      <c r="B120" s="59" t="s">
        <v>30</v>
      </c>
      <c r="C120" s="76">
        <f>'0080'!D90+'0331'!D79</f>
        <v>6983136.1200000001</v>
      </c>
      <c r="D120" s="76">
        <f>'0080'!E90+'0331'!E79</f>
        <v>2236282.0500000003</v>
      </c>
      <c r="E120" s="58">
        <f t="shared" si="17"/>
        <v>4746854.07</v>
      </c>
      <c r="F120" s="119">
        <f t="shared" si="16"/>
        <v>4472564.1000000006</v>
      </c>
      <c r="G120" s="468">
        <f>'0080'!H90+'0331'!H79</f>
        <v>6160000</v>
      </c>
    </row>
    <row r="121" spans="1:7">
      <c r="A121" s="87" t="s">
        <v>148</v>
      </c>
      <c r="B121" s="59" t="s">
        <v>355</v>
      </c>
      <c r="C121" s="76">
        <f>'0080'!D91</f>
        <v>1188947.8</v>
      </c>
      <c r="D121" s="76">
        <f>'0080'!E91</f>
        <v>52263.199999999997</v>
      </c>
      <c r="E121" s="58">
        <f t="shared" si="17"/>
        <v>1136684.6000000001</v>
      </c>
      <c r="F121" s="119">
        <f t="shared" si="16"/>
        <v>104526.39999999999</v>
      </c>
      <c r="G121" s="468">
        <f>'0080'!H91</f>
        <v>573510.84</v>
      </c>
    </row>
    <row r="122" spans="1:7">
      <c r="A122" s="87" t="s">
        <v>149</v>
      </c>
      <c r="B122" s="59" t="s">
        <v>466</v>
      </c>
      <c r="C122" s="76">
        <f>'0080'!D92</f>
        <v>6113968.4000000004</v>
      </c>
      <c r="D122" s="76">
        <f>'0080'!E92</f>
        <v>2377059.2000000002</v>
      </c>
      <c r="E122" s="58">
        <f t="shared" si="17"/>
        <v>3736909.2</v>
      </c>
      <c r="F122" s="119">
        <f t="shared" si="16"/>
        <v>4754118.4000000004</v>
      </c>
      <c r="G122" s="468">
        <f>'0080'!H92</f>
        <v>6496465.7599999998</v>
      </c>
    </row>
    <row r="123" spans="1:7">
      <c r="A123" s="87" t="s">
        <v>151</v>
      </c>
      <c r="B123" s="59" t="s">
        <v>31</v>
      </c>
      <c r="C123" s="76">
        <f>'0080'!D94</f>
        <v>0</v>
      </c>
      <c r="D123" s="76">
        <f>'0080'!E94</f>
        <v>0</v>
      </c>
      <c r="E123" s="58">
        <f t="shared" si="17"/>
        <v>0</v>
      </c>
      <c r="F123" s="119">
        <f t="shared" si="16"/>
        <v>0</v>
      </c>
      <c r="G123" s="468">
        <f>'0080'!H94</f>
        <v>48000</v>
      </c>
    </row>
    <row r="124" spans="1:7">
      <c r="A124" s="87" t="s">
        <v>467</v>
      </c>
      <c r="B124" s="59" t="s">
        <v>395</v>
      </c>
      <c r="C124" s="76">
        <f>'0080'!D96</f>
        <v>0</v>
      </c>
      <c r="D124" s="76">
        <f>'0080'!E96</f>
        <v>0</v>
      </c>
      <c r="E124" s="58">
        <f t="shared" si="17"/>
        <v>0</v>
      </c>
      <c r="F124" s="119">
        <f t="shared" si="16"/>
        <v>0</v>
      </c>
      <c r="G124" s="468">
        <f>'0080'!H96</f>
        <v>0</v>
      </c>
    </row>
    <row r="125" spans="1:7">
      <c r="A125" s="87" t="s">
        <v>152</v>
      </c>
      <c r="B125" s="59" t="s">
        <v>396</v>
      </c>
      <c r="C125" s="76">
        <f>'0080'!D97</f>
        <v>210000</v>
      </c>
      <c r="D125" s="76">
        <f>'0080'!E97</f>
        <v>0</v>
      </c>
      <c r="E125" s="58">
        <f t="shared" si="17"/>
        <v>210000</v>
      </c>
      <c r="F125" s="119">
        <f t="shared" si="16"/>
        <v>0</v>
      </c>
      <c r="G125" s="468">
        <f>'0080'!H97</f>
        <v>210000</v>
      </c>
    </row>
    <row r="126" spans="1:7">
      <c r="A126" s="87" t="s">
        <v>405</v>
      </c>
      <c r="B126" s="59" t="s">
        <v>406</v>
      </c>
      <c r="C126" s="76">
        <f>'0080'!D98</f>
        <v>40000</v>
      </c>
      <c r="D126" s="76">
        <f>'0080'!E98</f>
        <v>36887.040000000001</v>
      </c>
      <c r="E126" s="58">
        <f t="shared" si="17"/>
        <v>3112.9599999999991</v>
      </c>
      <c r="F126" s="119">
        <f t="shared" si="16"/>
        <v>73774.080000000002</v>
      </c>
      <c r="G126" s="468">
        <f>'0080'!H98</f>
        <v>63000</v>
      </c>
    </row>
    <row r="127" spans="1:7">
      <c r="A127" s="87" t="s">
        <v>494</v>
      </c>
      <c r="B127" s="59" t="s">
        <v>468</v>
      </c>
      <c r="C127" s="76">
        <f>'0080'!D99</f>
        <v>195403.44</v>
      </c>
      <c r="D127" s="76">
        <f>'0080'!E99</f>
        <v>163697.35999999999</v>
      </c>
      <c r="E127" s="58">
        <f t="shared" si="17"/>
        <v>31706.080000000016</v>
      </c>
      <c r="F127" s="119">
        <f t="shared" si="16"/>
        <v>327394.71999999997</v>
      </c>
      <c r="G127" s="468">
        <f>'0080'!H99</f>
        <v>281000</v>
      </c>
    </row>
    <row r="128" spans="1:7">
      <c r="A128" s="87" t="s">
        <v>495</v>
      </c>
      <c r="B128" s="59" t="s">
        <v>469</v>
      </c>
      <c r="C128" s="76">
        <f>'0080'!D100</f>
        <v>60405</v>
      </c>
      <c r="D128" s="76">
        <f>'0080'!E100</f>
        <v>0</v>
      </c>
      <c r="E128" s="58">
        <f t="shared" si="17"/>
        <v>60405</v>
      </c>
      <c r="F128" s="119">
        <f t="shared" si="16"/>
        <v>0</v>
      </c>
      <c r="G128" s="468">
        <f>'0080'!H100</f>
        <v>60405</v>
      </c>
    </row>
    <row r="129" spans="1:7">
      <c r="A129" s="87" t="s">
        <v>649</v>
      </c>
      <c r="B129" s="59" t="s">
        <v>648</v>
      </c>
      <c r="C129" s="76">
        <f>'0080'!D101</f>
        <v>4800</v>
      </c>
      <c r="D129" s="76">
        <f>'0080'!E101</f>
        <v>0</v>
      </c>
      <c r="E129" s="58">
        <f t="shared" si="17"/>
        <v>4800</v>
      </c>
      <c r="F129" s="119">
        <f t="shared" si="16"/>
        <v>0</v>
      </c>
      <c r="G129" s="468">
        <f>'0080'!H101</f>
        <v>4800</v>
      </c>
    </row>
    <row r="130" spans="1:7">
      <c r="A130" s="87" t="s">
        <v>170</v>
      </c>
      <c r="B130" s="59" t="s">
        <v>483</v>
      </c>
      <c r="C130" s="76">
        <f>'0100'!D61</f>
        <v>500000</v>
      </c>
      <c r="D130" s="76">
        <f>'0100'!E61</f>
        <v>443516.35</v>
      </c>
      <c r="E130" s="58">
        <f t="shared" si="17"/>
        <v>56483.650000000023</v>
      </c>
      <c r="F130" s="119">
        <f t="shared" si="16"/>
        <v>887032.7</v>
      </c>
      <c r="G130" s="468">
        <f>'0100'!H61</f>
        <v>1006300</v>
      </c>
    </row>
    <row r="131" spans="1:7">
      <c r="A131" s="87" t="s">
        <v>172</v>
      </c>
      <c r="B131" s="59" t="s">
        <v>20</v>
      </c>
      <c r="C131" s="58">
        <f>'0100'!D63</f>
        <v>190000</v>
      </c>
      <c r="D131" s="58">
        <f>'0100'!E63</f>
        <v>52765</v>
      </c>
      <c r="E131" s="58">
        <f t="shared" si="17"/>
        <v>137235</v>
      </c>
      <c r="F131" s="119">
        <f t="shared" si="16"/>
        <v>105530</v>
      </c>
      <c r="G131" s="467">
        <f>'0100'!H63</f>
        <v>94500</v>
      </c>
    </row>
    <row r="132" spans="1:7">
      <c r="A132" s="87" t="s">
        <v>585</v>
      </c>
      <c r="B132" s="59" t="s">
        <v>586</v>
      </c>
      <c r="C132" s="58">
        <f>'0100'!D64</f>
        <v>20500</v>
      </c>
      <c r="D132" s="58">
        <f>'0100'!E64</f>
        <v>9700</v>
      </c>
      <c r="E132" s="58">
        <f t="shared" si="17"/>
        <v>10800</v>
      </c>
      <c r="F132" s="119">
        <f t="shared" si="16"/>
        <v>19400</v>
      </c>
      <c r="G132" s="467">
        <f>'0100'!H64</f>
        <v>20500</v>
      </c>
    </row>
    <row r="133" spans="1:7">
      <c r="A133" s="87" t="s">
        <v>521</v>
      </c>
      <c r="B133" s="59" t="s">
        <v>522</v>
      </c>
      <c r="C133" s="58">
        <f>'0100'!D65</f>
        <v>50000</v>
      </c>
      <c r="D133" s="58">
        <f>'0100'!E65</f>
        <v>14000</v>
      </c>
      <c r="E133" s="58">
        <f t="shared" si="17"/>
        <v>36000</v>
      </c>
      <c r="F133" s="119">
        <f t="shared" si="16"/>
        <v>28000</v>
      </c>
      <c r="G133" s="467">
        <f>'0100'!H65</f>
        <v>56000</v>
      </c>
    </row>
    <row r="134" spans="1:7">
      <c r="A134" s="87" t="s">
        <v>531</v>
      </c>
      <c r="B134" s="59" t="s">
        <v>532</v>
      </c>
      <c r="C134" s="58">
        <f>'0100'!D66</f>
        <v>50000</v>
      </c>
      <c r="D134" s="58">
        <f>'0100'!E66</f>
        <v>0</v>
      </c>
      <c r="E134" s="58">
        <f t="shared" si="17"/>
        <v>50000</v>
      </c>
      <c r="F134" s="119">
        <f t="shared" si="16"/>
        <v>0</v>
      </c>
      <c r="G134" s="467">
        <f>'0100'!H66</f>
        <v>78000</v>
      </c>
    </row>
    <row r="135" spans="1:7">
      <c r="A135" s="87" t="s">
        <v>173</v>
      </c>
      <c r="B135" s="59" t="s">
        <v>408</v>
      </c>
      <c r="C135" s="58">
        <f>'0100'!D67</f>
        <v>75000</v>
      </c>
      <c r="D135" s="58">
        <f>'0100'!E67</f>
        <v>28520</v>
      </c>
      <c r="E135" s="58">
        <f t="shared" si="17"/>
        <v>46480</v>
      </c>
      <c r="F135" s="119">
        <f t="shared" si="16"/>
        <v>57040</v>
      </c>
      <c r="G135" s="467">
        <f>'0100'!H67</f>
        <v>49000</v>
      </c>
    </row>
    <row r="136" spans="1:7">
      <c r="A136" s="87" t="s">
        <v>174</v>
      </c>
      <c r="B136" s="59" t="s">
        <v>24</v>
      </c>
      <c r="C136" s="58">
        <f>'0100'!D68</f>
        <v>150000</v>
      </c>
      <c r="D136" s="58">
        <f>'0100'!E68</f>
        <v>125090</v>
      </c>
      <c r="E136" s="58">
        <f t="shared" si="17"/>
        <v>24910</v>
      </c>
      <c r="F136" s="119">
        <f t="shared" si="16"/>
        <v>250180</v>
      </c>
      <c r="G136" s="467">
        <f>'0100'!H68</f>
        <v>250180</v>
      </c>
    </row>
    <row r="137" spans="1:7">
      <c r="A137" s="87" t="s">
        <v>956</v>
      </c>
      <c r="B137" s="59" t="s">
        <v>957</v>
      </c>
      <c r="C137" s="58">
        <f>'0201'!D84</f>
        <v>0</v>
      </c>
      <c r="D137" s="58">
        <f>'0201'!E84</f>
        <v>120224</v>
      </c>
      <c r="E137" s="58">
        <f t="shared" si="17"/>
        <v>-120224</v>
      </c>
      <c r="F137" s="119">
        <f t="shared" si="16"/>
        <v>240448</v>
      </c>
      <c r="G137" s="467">
        <f>'0201'!H84</f>
        <v>300000</v>
      </c>
    </row>
    <row r="138" spans="1:7">
      <c r="A138" s="87" t="s">
        <v>176</v>
      </c>
      <c r="B138" s="59" t="s">
        <v>401</v>
      </c>
      <c r="C138" s="58">
        <f>'0100'!D71</f>
        <v>40000</v>
      </c>
      <c r="D138" s="58">
        <f>'0100'!E71</f>
        <v>0</v>
      </c>
      <c r="E138" s="58">
        <f t="shared" si="17"/>
        <v>40000</v>
      </c>
      <c r="F138" s="119">
        <f t="shared" si="16"/>
        <v>0</v>
      </c>
      <c r="G138" s="467">
        <f>'0100'!H71</f>
        <v>40000</v>
      </c>
    </row>
    <row r="139" spans="1:7">
      <c r="A139" s="87" t="s">
        <v>177</v>
      </c>
      <c r="B139" s="59" t="s">
        <v>652</v>
      </c>
      <c r="C139" s="58">
        <f>'0100'!D72</f>
        <v>0</v>
      </c>
      <c r="D139" s="58">
        <f>'0100'!E72</f>
        <v>0</v>
      </c>
      <c r="E139" s="58">
        <f t="shared" si="17"/>
        <v>0</v>
      </c>
      <c r="F139" s="119">
        <f t="shared" si="16"/>
        <v>0</v>
      </c>
      <c r="G139" s="467">
        <f>'0100'!H72</f>
        <v>0</v>
      </c>
    </row>
    <row r="140" spans="1:7">
      <c r="A140" s="87" t="s">
        <v>470</v>
      </c>
      <c r="B140" s="59" t="s">
        <v>471</v>
      </c>
      <c r="C140" s="58">
        <f>'0100'!D73</f>
        <v>0</v>
      </c>
      <c r="D140" s="58">
        <f>'0100'!E73</f>
        <v>0</v>
      </c>
      <c r="E140" s="58">
        <f t="shared" si="17"/>
        <v>0</v>
      </c>
      <c r="F140" s="119">
        <f t="shared" si="16"/>
        <v>0</v>
      </c>
      <c r="G140" s="467">
        <f>'0100'!H73</f>
        <v>0</v>
      </c>
    </row>
    <row r="141" spans="1:7">
      <c r="A141" s="87" t="s">
        <v>659</v>
      </c>
      <c r="B141" s="59" t="s">
        <v>654</v>
      </c>
      <c r="C141" s="58">
        <f>'0101'!D58</f>
        <v>100000</v>
      </c>
      <c r="D141" s="58">
        <f>'0101'!E58</f>
        <v>0</v>
      </c>
      <c r="E141" s="58">
        <f t="shared" si="17"/>
        <v>100000</v>
      </c>
      <c r="F141" s="119">
        <f t="shared" si="16"/>
        <v>0</v>
      </c>
      <c r="G141" s="467">
        <f>'0101'!H58</f>
        <v>80000</v>
      </c>
    </row>
    <row r="142" spans="1:7">
      <c r="A142" s="87" t="s">
        <v>660</v>
      </c>
      <c r="B142" s="59" t="s">
        <v>655</v>
      </c>
      <c r="C142" s="58">
        <f>'0101'!D59</f>
        <v>0</v>
      </c>
      <c r="D142" s="58">
        <f>'0101'!E59</f>
        <v>0</v>
      </c>
      <c r="E142" s="58">
        <f t="shared" si="17"/>
        <v>0</v>
      </c>
      <c r="F142" s="119">
        <f t="shared" si="16"/>
        <v>0</v>
      </c>
      <c r="G142" s="467">
        <f>'0101'!H59</f>
        <v>0</v>
      </c>
    </row>
    <row r="143" spans="1:7">
      <c r="A143" s="87" t="s">
        <v>661</v>
      </c>
      <c r="B143" s="59" t="s">
        <v>656</v>
      </c>
      <c r="C143" s="58">
        <f>'0101'!D60</f>
        <v>12000</v>
      </c>
      <c r="D143" s="58">
        <f>'0101'!E60</f>
        <v>0</v>
      </c>
      <c r="E143" s="58">
        <f t="shared" si="17"/>
        <v>12000</v>
      </c>
      <c r="F143" s="119">
        <f t="shared" si="16"/>
        <v>0</v>
      </c>
      <c r="G143" s="467">
        <f>'0101'!H60</f>
        <v>8000</v>
      </c>
    </row>
    <row r="144" spans="1:7">
      <c r="A144" s="87" t="s">
        <v>662</v>
      </c>
      <c r="B144" s="59" t="s">
        <v>657</v>
      </c>
      <c r="C144" s="58">
        <f>'0101'!D61</f>
        <v>25000</v>
      </c>
      <c r="D144" s="58">
        <f>'0101'!E61</f>
        <v>7385</v>
      </c>
      <c r="E144" s="58">
        <f t="shared" si="17"/>
        <v>17615</v>
      </c>
      <c r="F144" s="119">
        <f t="shared" si="16"/>
        <v>14770</v>
      </c>
      <c r="G144" s="467">
        <f>'0101'!H61</f>
        <v>25000</v>
      </c>
    </row>
    <row r="145" spans="1:7">
      <c r="A145" s="87" t="s">
        <v>663</v>
      </c>
      <c r="B145" s="59" t="s">
        <v>658</v>
      </c>
      <c r="C145" s="58">
        <f>'0101'!D62</f>
        <v>8000</v>
      </c>
      <c r="D145" s="58">
        <f>'0101'!E62</f>
        <v>0</v>
      </c>
      <c r="E145" s="58">
        <f t="shared" si="17"/>
        <v>8000</v>
      </c>
      <c r="F145" s="119">
        <f t="shared" si="16"/>
        <v>0</v>
      </c>
      <c r="G145" s="467">
        <f>'0101'!H62</f>
        <v>0</v>
      </c>
    </row>
    <row r="146" spans="1:7">
      <c r="A146" s="87" t="s">
        <v>668</v>
      </c>
      <c r="B146" s="59" t="s">
        <v>664</v>
      </c>
      <c r="C146" s="58">
        <f>'0102'!D71</f>
        <v>1300000</v>
      </c>
      <c r="D146" s="58">
        <f>'0102'!E71</f>
        <v>0</v>
      </c>
      <c r="E146" s="58">
        <f t="shared" si="17"/>
        <v>1300000</v>
      </c>
      <c r="F146" s="119">
        <f t="shared" si="16"/>
        <v>0</v>
      </c>
      <c r="G146" s="467">
        <f>'0102'!H71</f>
        <v>1300000</v>
      </c>
    </row>
    <row r="147" spans="1:7">
      <c r="A147" s="87" t="s">
        <v>413</v>
      </c>
      <c r="B147" s="59" t="s">
        <v>414</v>
      </c>
      <c r="C147" s="58">
        <f>'0102'!D72</f>
        <v>0</v>
      </c>
      <c r="D147" s="58">
        <f>'0102'!E72</f>
        <v>0</v>
      </c>
      <c r="E147" s="58">
        <f t="shared" si="17"/>
        <v>0</v>
      </c>
      <c r="F147" s="119">
        <f t="shared" si="16"/>
        <v>0</v>
      </c>
      <c r="G147" s="467">
        <f>'0102'!H72</f>
        <v>0</v>
      </c>
    </row>
    <row r="148" spans="1:7">
      <c r="A148" s="87" t="s">
        <v>603</v>
      </c>
      <c r="B148" s="59" t="s">
        <v>604</v>
      </c>
      <c r="C148" s="58">
        <f>'0201'!D65</f>
        <v>0</v>
      </c>
      <c r="D148" s="58">
        <f>'0201'!E65</f>
        <v>0</v>
      </c>
      <c r="E148" s="58">
        <f t="shared" si="17"/>
        <v>0</v>
      </c>
      <c r="F148" s="119">
        <f t="shared" si="16"/>
        <v>0</v>
      </c>
      <c r="G148" s="467">
        <f>'0201'!H65</f>
        <v>0</v>
      </c>
    </row>
    <row r="149" spans="1:7">
      <c r="A149" s="87" t="s">
        <v>301</v>
      </c>
      <c r="B149" s="59" t="s">
        <v>473</v>
      </c>
      <c r="C149" s="76">
        <f>'0201'!D66</f>
        <v>1000000</v>
      </c>
      <c r="D149" s="76">
        <f>'0201'!E66</f>
        <v>0</v>
      </c>
      <c r="E149" s="58">
        <f t="shared" si="17"/>
        <v>1000000</v>
      </c>
      <c r="F149" s="119">
        <f t="shared" si="16"/>
        <v>0</v>
      </c>
      <c r="G149" s="468">
        <f>'0201'!H66</f>
        <v>1000000</v>
      </c>
    </row>
    <row r="150" spans="1:7">
      <c r="A150" s="87" t="s">
        <v>258</v>
      </c>
      <c r="B150" s="59" t="s">
        <v>474</v>
      </c>
      <c r="C150" s="76">
        <f>'0201'!D68</f>
        <v>1600000</v>
      </c>
      <c r="D150" s="76">
        <f>'0201'!E68</f>
        <v>1909863.98</v>
      </c>
      <c r="E150" s="58">
        <f t="shared" si="17"/>
        <v>-309863.98</v>
      </c>
      <c r="F150" s="119">
        <f t="shared" ref="F150:F189" si="18">D150/$F$5*12</f>
        <v>3819727.96</v>
      </c>
      <c r="G150" s="468">
        <f>'0201'!H68</f>
        <v>1700000</v>
      </c>
    </row>
    <row r="151" spans="1:7">
      <c r="A151" s="87" t="s">
        <v>259</v>
      </c>
      <c r="B151" s="59" t="s">
        <v>23</v>
      </c>
      <c r="C151" s="76">
        <f>'0201'!D69</f>
        <v>0</v>
      </c>
      <c r="D151" s="76">
        <f>'0201'!E69</f>
        <v>0</v>
      </c>
      <c r="E151" s="58">
        <f t="shared" ref="E151:E189" si="19">C151-D151</f>
        <v>0</v>
      </c>
      <c r="F151" s="119">
        <f t="shared" si="18"/>
        <v>0</v>
      </c>
      <c r="G151" s="468">
        <f>'0201'!H69</f>
        <v>0</v>
      </c>
    </row>
    <row r="152" spans="1:7">
      <c r="A152" s="87" t="s">
        <v>689</v>
      </c>
      <c r="B152" s="59" t="s">
        <v>690</v>
      </c>
      <c r="C152" s="76">
        <f>'0102'!D69</f>
        <v>1620000</v>
      </c>
      <c r="D152" s="76">
        <f>'0102'!E69</f>
        <v>884305.67</v>
      </c>
      <c r="E152" s="58">
        <f t="shared" si="19"/>
        <v>735694.33</v>
      </c>
      <c r="F152" s="119">
        <f t="shared" si="18"/>
        <v>1768611.3400000003</v>
      </c>
      <c r="G152" s="468">
        <f>'0102'!H69</f>
        <v>1620000</v>
      </c>
    </row>
    <row r="153" spans="1:7">
      <c r="A153" s="87" t="s">
        <v>614</v>
      </c>
      <c r="B153" s="59" t="s">
        <v>615</v>
      </c>
      <c r="C153" s="76">
        <f>'0201'!D75</f>
        <v>0</v>
      </c>
      <c r="D153" s="76">
        <f>'0201'!E75</f>
        <v>0</v>
      </c>
      <c r="E153" s="58">
        <f t="shared" si="19"/>
        <v>0</v>
      </c>
      <c r="F153" s="119">
        <f t="shared" si="18"/>
        <v>0</v>
      </c>
      <c r="G153" s="468">
        <f>'0201'!H75</f>
        <v>0</v>
      </c>
    </row>
    <row r="154" spans="1:7">
      <c r="A154" s="87" t="s">
        <v>326</v>
      </c>
      <c r="B154" s="59" t="s">
        <v>475</v>
      </c>
      <c r="C154" s="76">
        <f>'0201'!D77</f>
        <v>50000</v>
      </c>
      <c r="D154" s="76">
        <f>'0201'!E77</f>
        <v>0</v>
      </c>
      <c r="E154" s="58">
        <f t="shared" si="19"/>
        <v>50000</v>
      </c>
      <c r="F154" s="119">
        <f t="shared" si="18"/>
        <v>0</v>
      </c>
      <c r="G154" s="468">
        <f>'0201'!H77</f>
        <v>50000</v>
      </c>
    </row>
    <row r="155" spans="1:7">
      <c r="A155" s="87" t="s">
        <v>260</v>
      </c>
      <c r="B155" s="59" t="s">
        <v>476</v>
      </c>
      <c r="C155" s="76">
        <f>'0201'!D78</f>
        <v>0</v>
      </c>
      <c r="D155" s="76">
        <f>'0201'!E78</f>
        <v>0</v>
      </c>
      <c r="E155" s="58">
        <f t="shared" si="19"/>
        <v>0</v>
      </c>
      <c r="F155" s="119">
        <f t="shared" si="18"/>
        <v>0</v>
      </c>
      <c r="G155" s="468">
        <f>'0201'!H78</f>
        <v>0</v>
      </c>
    </row>
    <row r="156" spans="1:7">
      <c r="A156" s="87" t="s">
        <v>261</v>
      </c>
      <c r="B156" s="59" t="s">
        <v>477</v>
      </c>
      <c r="C156" s="76">
        <f>'0201'!D79</f>
        <v>0</v>
      </c>
      <c r="D156" s="76">
        <f>'0201'!E79</f>
        <v>0</v>
      </c>
      <c r="E156" s="58">
        <f t="shared" si="19"/>
        <v>0</v>
      </c>
      <c r="F156" s="119">
        <f t="shared" si="18"/>
        <v>0</v>
      </c>
      <c r="G156" s="468">
        <f>'0201'!H79</f>
        <v>0</v>
      </c>
    </row>
    <row r="157" spans="1:7">
      <c r="A157" s="87" t="s">
        <v>262</v>
      </c>
      <c r="B157" s="59" t="s">
        <v>327</v>
      </c>
      <c r="C157" s="76">
        <f>'0201'!D81</f>
        <v>0</v>
      </c>
      <c r="D157" s="76">
        <f>'0201'!E81</f>
        <v>0</v>
      </c>
      <c r="E157" s="58">
        <f t="shared" si="19"/>
        <v>0</v>
      </c>
      <c r="F157" s="119">
        <f t="shared" si="18"/>
        <v>0</v>
      </c>
      <c r="G157" s="468">
        <f>'0201'!H81</f>
        <v>0</v>
      </c>
    </row>
    <row r="158" spans="1:7">
      <c r="A158" s="87" t="s">
        <v>263</v>
      </c>
      <c r="B158" s="59" t="s">
        <v>328</v>
      </c>
      <c r="C158" s="76">
        <f>'0201'!D82</f>
        <v>0</v>
      </c>
      <c r="D158" s="76">
        <f>'0201'!E82</f>
        <v>0</v>
      </c>
      <c r="E158" s="58">
        <f t="shared" si="19"/>
        <v>0</v>
      </c>
      <c r="F158" s="119">
        <f t="shared" si="18"/>
        <v>0</v>
      </c>
      <c r="G158" s="468">
        <f>'0201'!H82</f>
        <v>0</v>
      </c>
    </row>
    <row r="159" spans="1:7">
      <c r="A159" s="87" t="s">
        <v>264</v>
      </c>
      <c r="B159" s="59" t="s">
        <v>478</v>
      </c>
      <c r="C159" s="76">
        <f>'0201'!D83</f>
        <v>50000</v>
      </c>
      <c r="D159" s="76">
        <f>'0201'!E83</f>
        <v>5965.51</v>
      </c>
      <c r="E159" s="58">
        <f t="shared" si="19"/>
        <v>44034.49</v>
      </c>
      <c r="F159" s="119">
        <f t="shared" si="18"/>
        <v>11931.02</v>
      </c>
      <c r="G159" s="468">
        <f>'0201'!H83</f>
        <v>350000</v>
      </c>
    </row>
    <row r="160" spans="1:7">
      <c r="A160" s="87" t="s">
        <v>265</v>
      </c>
      <c r="B160" s="59" t="s">
        <v>329</v>
      </c>
      <c r="C160" s="76">
        <f>'0201'!D85</f>
        <v>400000</v>
      </c>
      <c r="D160" s="76">
        <f>'0201'!E85</f>
        <v>160200</v>
      </c>
      <c r="E160" s="58">
        <f t="shared" si="19"/>
        <v>239800</v>
      </c>
      <c r="F160" s="119">
        <f t="shared" si="18"/>
        <v>320400</v>
      </c>
      <c r="G160" s="468">
        <f>'0201'!H85</f>
        <v>400000</v>
      </c>
    </row>
    <row r="161" spans="1:7">
      <c r="A161" s="87" t="s">
        <v>299</v>
      </c>
      <c r="B161" s="59" t="s">
        <v>479</v>
      </c>
      <c r="C161" s="76">
        <f>'0201'!D86</f>
        <v>0</v>
      </c>
      <c r="D161" s="76">
        <f>'0201'!E86</f>
        <v>0</v>
      </c>
      <c r="E161" s="58">
        <f t="shared" si="19"/>
        <v>0</v>
      </c>
      <c r="F161" s="119">
        <f t="shared" si="18"/>
        <v>0</v>
      </c>
      <c r="G161" s="468">
        <f>'0201'!H86</f>
        <v>0</v>
      </c>
    </row>
    <row r="162" spans="1:7">
      <c r="A162" s="87" t="s">
        <v>330</v>
      </c>
      <c r="B162" s="59" t="s">
        <v>480</v>
      </c>
      <c r="C162" s="76">
        <f>'0201'!D87</f>
        <v>0</v>
      </c>
      <c r="D162" s="76">
        <f>'0201'!E87</f>
        <v>0</v>
      </c>
      <c r="E162" s="58">
        <f t="shared" si="19"/>
        <v>0</v>
      </c>
      <c r="F162" s="119">
        <f t="shared" si="18"/>
        <v>0</v>
      </c>
      <c r="G162" s="468">
        <f>'0201'!H87</f>
        <v>0</v>
      </c>
    </row>
    <row r="163" spans="1:7">
      <c r="A163" s="87" t="s">
        <v>266</v>
      </c>
      <c r="B163" s="59" t="s">
        <v>481</v>
      </c>
      <c r="C163" s="76">
        <f>'0201'!D88</f>
        <v>0</v>
      </c>
      <c r="D163" s="76">
        <f>'0201'!E88</f>
        <v>0</v>
      </c>
      <c r="E163" s="58">
        <f t="shared" si="19"/>
        <v>0</v>
      </c>
      <c r="F163" s="119">
        <f t="shared" si="18"/>
        <v>0</v>
      </c>
      <c r="G163" s="468">
        <f>'0201'!H88</f>
        <v>0</v>
      </c>
    </row>
    <row r="164" spans="1:7">
      <c r="A164" s="87" t="s">
        <v>267</v>
      </c>
      <c r="B164" s="59" t="s">
        <v>331</v>
      </c>
      <c r="C164" s="76">
        <f>'0201'!D89</f>
        <v>0</v>
      </c>
      <c r="D164" s="76">
        <f>'0201'!E89</f>
        <v>0</v>
      </c>
      <c r="E164" s="58">
        <f t="shared" si="19"/>
        <v>0</v>
      </c>
      <c r="F164" s="119">
        <f t="shared" si="18"/>
        <v>0</v>
      </c>
      <c r="G164" s="468">
        <f>'0201'!H89</f>
        <v>0</v>
      </c>
    </row>
    <row r="165" spans="1:7">
      <c r="A165" s="87" t="s">
        <v>516</v>
      </c>
      <c r="B165" s="59" t="s">
        <v>729</v>
      </c>
      <c r="C165" s="76">
        <f>'0201'!D90</f>
        <v>0</v>
      </c>
      <c r="D165" s="76">
        <f>'0201'!E90</f>
        <v>0</v>
      </c>
      <c r="E165" s="58">
        <f t="shared" si="19"/>
        <v>0</v>
      </c>
      <c r="F165" s="119">
        <f t="shared" si="18"/>
        <v>0</v>
      </c>
      <c r="G165" s="468">
        <f>'0201'!H90</f>
        <v>0</v>
      </c>
    </row>
    <row r="166" spans="1:7">
      <c r="A166" s="87" t="s">
        <v>254</v>
      </c>
      <c r="B166" s="59" t="s">
        <v>730</v>
      </c>
      <c r="C166" s="76">
        <f>'0201'!D91</f>
        <v>350000</v>
      </c>
      <c r="D166" s="76">
        <f>'0201'!E91</f>
        <v>1150</v>
      </c>
      <c r="E166" s="58">
        <f t="shared" si="19"/>
        <v>348850</v>
      </c>
      <c r="F166" s="119">
        <f t="shared" si="18"/>
        <v>2300</v>
      </c>
      <c r="G166" s="468">
        <f>'0201'!H91</f>
        <v>350000</v>
      </c>
    </row>
    <row r="167" spans="1:7">
      <c r="A167" s="87" t="s">
        <v>282</v>
      </c>
      <c r="B167" s="59" t="s">
        <v>364</v>
      </c>
      <c r="C167" s="58">
        <f>'0104'!D56</f>
        <v>20000</v>
      </c>
      <c r="D167" s="58">
        <f>'0104'!E56</f>
        <v>0</v>
      </c>
      <c r="E167" s="58">
        <f t="shared" si="19"/>
        <v>20000</v>
      </c>
      <c r="F167" s="119">
        <f t="shared" si="18"/>
        <v>0</v>
      </c>
      <c r="G167" s="467" t="str">
        <f>'0104'!H56</f>
        <v>-</v>
      </c>
    </row>
    <row r="168" spans="1:7">
      <c r="A168" s="87" t="s">
        <v>283</v>
      </c>
      <c r="B168" s="59" t="s">
        <v>365</v>
      </c>
      <c r="C168" s="58">
        <f>'0104'!D57</f>
        <v>0</v>
      </c>
      <c r="D168" s="58">
        <f>'0104'!E57</f>
        <v>0</v>
      </c>
      <c r="E168" s="58">
        <f t="shared" si="19"/>
        <v>0</v>
      </c>
      <c r="F168" s="119">
        <f t="shared" si="18"/>
        <v>0</v>
      </c>
      <c r="G168" s="467" t="str">
        <f>'0104'!H57</f>
        <v>-</v>
      </c>
    </row>
    <row r="169" spans="1:7">
      <c r="A169" s="87" t="s">
        <v>284</v>
      </c>
      <c r="B169" s="59" t="s">
        <v>366</v>
      </c>
      <c r="C169" s="58">
        <f>'0104'!D58</f>
        <v>70000</v>
      </c>
      <c r="D169" s="58">
        <f>'0104'!E58</f>
        <v>0</v>
      </c>
      <c r="E169" s="58">
        <f t="shared" si="19"/>
        <v>70000</v>
      </c>
      <c r="F169" s="119">
        <f t="shared" si="18"/>
        <v>0</v>
      </c>
      <c r="G169" s="467">
        <f>'0104'!H58</f>
        <v>250000</v>
      </c>
    </row>
    <row r="170" spans="1:7">
      <c r="A170" s="87" t="s">
        <v>285</v>
      </c>
      <c r="B170" s="59" t="s">
        <v>397</v>
      </c>
      <c r="C170" s="58">
        <f>'0104'!D59</f>
        <v>100000</v>
      </c>
      <c r="D170" s="58">
        <f>'0104'!E59</f>
        <v>0</v>
      </c>
      <c r="E170" s="58">
        <f t="shared" si="19"/>
        <v>100000</v>
      </c>
      <c r="F170" s="119">
        <f t="shared" si="18"/>
        <v>0</v>
      </c>
      <c r="G170" s="467">
        <f>'0104'!H59</f>
        <v>50000</v>
      </c>
    </row>
    <row r="171" spans="1:7">
      <c r="A171" s="87" t="s">
        <v>367</v>
      </c>
      <c r="B171" s="59" t="s">
        <v>418</v>
      </c>
      <c r="C171" s="58">
        <f>'0104'!D60</f>
        <v>0</v>
      </c>
      <c r="D171" s="58">
        <f>'0104'!E60</f>
        <v>0</v>
      </c>
      <c r="E171" s="58">
        <f t="shared" si="19"/>
        <v>0</v>
      </c>
      <c r="F171" s="119">
        <f t="shared" si="18"/>
        <v>0</v>
      </c>
      <c r="G171" s="467">
        <f>'0104'!H60</f>
        <v>0</v>
      </c>
    </row>
    <row r="172" spans="1:7">
      <c r="A172" s="87" t="s">
        <v>389</v>
      </c>
      <c r="B172" s="59" t="s">
        <v>422</v>
      </c>
      <c r="C172" s="76">
        <f>'0331'!D72</f>
        <v>50000</v>
      </c>
      <c r="D172" s="76">
        <f>'0331'!E72</f>
        <v>33404.339999999997</v>
      </c>
      <c r="E172" s="58">
        <f t="shared" si="19"/>
        <v>16595.660000000003</v>
      </c>
      <c r="F172" s="119">
        <f t="shared" si="18"/>
        <v>66808.679999999993</v>
      </c>
      <c r="G172" s="468">
        <f>'0331'!H72</f>
        <v>60000</v>
      </c>
    </row>
    <row r="173" spans="1:7">
      <c r="A173" s="87" t="s">
        <v>383</v>
      </c>
      <c r="B173" s="59" t="s">
        <v>391</v>
      </c>
      <c r="C173" s="76">
        <f>'0331'!D82</f>
        <v>300000</v>
      </c>
      <c r="D173" s="76">
        <f>'0331'!E82</f>
        <v>323</v>
      </c>
      <c r="E173" s="58">
        <f t="shared" si="19"/>
        <v>299677</v>
      </c>
      <c r="F173" s="119">
        <f t="shared" si="18"/>
        <v>646</v>
      </c>
      <c r="G173" s="468">
        <f>'0331'!H82</f>
        <v>200000</v>
      </c>
    </row>
    <row r="174" spans="1:7">
      <c r="A174" s="87" t="s">
        <v>384</v>
      </c>
      <c r="B174" s="59" t="s">
        <v>392</v>
      </c>
      <c r="C174" s="76">
        <f>'0331'!D83</f>
        <v>130000</v>
      </c>
      <c r="D174" s="76">
        <f>'0331'!E83</f>
        <v>0</v>
      </c>
      <c r="E174" s="58">
        <f t="shared" si="19"/>
        <v>130000</v>
      </c>
      <c r="F174" s="119">
        <f t="shared" si="18"/>
        <v>0</v>
      </c>
      <c r="G174" s="468">
        <f>'0331'!H83</f>
        <v>130000</v>
      </c>
    </row>
    <row r="175" spans="1:7">
      <c r="A175" s="87" t="s">
        <v>385</v>
      </c>
      <c r="B175" s="59" t="s">
        <v>393</v>
      </c>
      <c r="C175" s="76">
        <f>'0331'!D84</f>
        <v>250000</v>
      </c>
      <c r="D175" s="76">
        <f>'0331'!E84</f>
        <v>0</v>
      </c>
      <c r="E175" s="58">
        <f t="shared" si="19"/>
        <v>250000</v>
      </c>
      <c r="F175" s="119">
        <f t="shared" si="18"/>
        <v>0</v>
      </c>
      <c r="G175" s="468">
        <f>'0331'!H84</f>
        <v>250000</v>
      </c>
    </row>
    <row r="176" spans="1:7">
      <c r="A176" s="87" t="s">
        <v>386</v>
      </c>
      <c r="B176" s="59" t="s">
        <v>434</v>
      </c>
      <c r="C176" s="76">
        <f>'0331'!D85</f>
        <v>5000000</v>
      </c>
      <c r="D176" s="76">
        <f>'0331'!E85</f>
        <v>3870399</v>
      </c>
      <c r="E176" s="58">
        <f t="shared" si="19"/>
        <v>1129601</v>
      </c>
      <c r="F176" s="119">
        <f t="shared" si="18"/>
        <v>7740798</v>
      </c>
      <c r="G176" s="468">
        <f>'0331'!H85</f>
        <v>12500000</v>
      </c>
    </row>
    <row r="177" spans="1:7">
      <c r="A177" s="87" t="s">
        <v>525</v>
      </c>
      <c r="B177" s="59" t="s">
        <v>526</v>
      </c>
      <c r="C177" s="76">
        <f>'0331'!D86</f>
        <v>0</v>
      </c>
      <c r="D177" s="76">
        <f>'0331'!E86</f>
        <v>12408</v>
      </c>
      <c r="E177" s="58">
        <f t="shared" si="19"/>
        <v>-12408</v>
      </c>
      <c r="F177" s="119">
        <f t="shared" si="18"/>
        <v>24816</v>
      </c>
      <c r="G177" s="468">
        <f>'0331'!H86</f>
        <v>0</v>
      </c>
    </row>
    <row r="178" spans="1:7">
      <c r="A178" s="87" t="s">
        <v>435</v>
      </c>
      <c r="B178" s="59" t="s">
        <v>436</v>
      </c>
      <c r="C178" s="76">
        <f>'0331'!D87</f>
        <v>3000000</v>
      </c>
      <c r="D178" s="76">
        <f>'0331'!E87</f>
        <v>958434.78</v>
      </c>
      <c r="E178" s="58">
        <f t="shared" si="19"/>
        <v>2041565.22</v>
      </c>
      <c r="F178" s="119">
        <f t="shared" si="18"/>
        <v>1916869.56</v>
      </c>
      <c r="G178" s="468">
        <f>'0331'!H87</f>
        <v>2200000</v>
      </c>
    </row>
    <row r="179" spans="1:7">
      <c r="A179" s="87" t="s">
        <v>411</v>
      </c>
      <c r="B179" s="59" t="s">
        <v>412</v>
      </c>
      <c r="C179" s="76">
        <f>'0102'!D68</f>
        <v>0</v>
      </c>
      <c r="D179" s="76">
        <f>'0102'!E68</f>
        <v>0</v>
      </c>
      <c r="E179" s="58">
        <f t="shared" si="19"/>
        <v>0</v>
      </c>
      <c r="F179" s="119">
        <f t="shared" si="18"/>
        <v>0</v>
      </c>
      <c r="G179" s="468">
        <f>'0102'!H68</f>
        <v>0</v>
      </c>
    </row>
    <row r="180" spans="1:7">
      <c r="A180" s="87" t="s">
        <v>388</v>
      </c>
      <c r="B180" s="59" t="s">
        <v>402</v>
      </c>
      <c r="C180" s="76">
        <f>'0331'!D89</f>
        <v>1400000</v>
      </c>
      <c r="D180" s="76">
        <f>'0331'!E89</f>
        <v>557992.13</v>
      </c>
      <c r="E180" s="58">
        <f t="shared" si="19"/>
        <v>842007.87</v>
      </c>
      <c r="F180" s="119">
        <f t="shared" si="18"/>
        <v>1115984.26</v>
      </c>
      <c r="G180" s="468">
        <f>'0331'!H89</f>
        <v>950000</v>
      </c>
    </row>
    <row r="181" spans="1:7">
      <c r="A181" s="87" t="s">
        <v>993</v>
      </c>
      <c r="B181" s="59" t="s">
        <v>546</v>
      </c>
      <c r="C181" s="58">
        <f>'0331'!D91</f>
        <v>30000</v>
      </c>
      <c r="D181" s="58">
        <f>'0331'!E91</f>
        <v>0</v>
      </c>
      <c r="E181" s="58">
        <f t="shared" si="19"/>
        <v>30000</v>
      </c>
      <c r="F181" s="119">
        <f t="shared" si="18"/>
        <v>0</v>
      </c>
      <c r="G181" s="467">
        <f>'0331'!H91</f>
        <v>30000</v>
      </c>
    </row>
    <row r="182" spans="1:7">
      <c r="A182" s="87" t="s">
        <v>756</v>
      </c>
      <c r="B182" s="59" t="s">
        <v>758</v>
      </c>
      <c r="C182" s="58">
        <f>'0050'!D72</f>
        <v>0</v>
      </c>
      <c r="D182" s="58">
        <f>'0050'!E72</f>
        <v>0</v>
      </c>
      <c r="E182" s="58">
        <f t="shared" si="19"/>
        <v>0</v>
      </c>
      <c r="F182" s="119">
        <f t="shared" si="18"/>
        <v>0</v>
      </c>
      <c r="G182" s="467">
        <f>'0050'!H72</f>
        <v>0</v>
      </c>
    </row>
    <row r="183" spans="1:7">
      <c r="A183" s="87" t="s">
        <v>759</v>
      </c>
      <c r="B183" s="59" t="s">
        <v>757</v>
      </c>
      <c r="C183" s="58">
        <f>'0050'!D73</f>
        <v>60000</v>
      </c>
      <c r="D183" s="58">
        <f>'0050'!E73</f>
        <v>431564.13</v>
      </c>
      <c r="E183" s="58">
        <f t="shared" si="19"/>
        <v>-371564.13</v>
      </c>
      <c r="F183" s="119">
        <f t="shared" si="18"/>
        <v>863128.26</v>
      </c>
      <c r="G183" s="467">
        <f>'0050'!H73</f>
        <v>100000</v>
      </c>
    </row>
    <row r="184" spans="1:7">
      <c r="A184" s="87" t="s">
        <v>682</v>
      </c>
      <c r="B184" s="59" t="s">
        <v>683</v>
      </c>
      <c r="C184" s="58">
        <f>'0080'!D102</f>
        <v>0</v>
      </c>
      <c r="D184" s="58">
        <f>'0080'!E102</f>
        <v>1600</v>
      </c>
      <c r="E184" s="58">
        <f t="shared" si="19"/>
        <v>-1600</v>
      </c>
      <c r="F184" s="119">
        <f t="shared" si="18"/>
        <v>3200</v>
      </c>
      <c r="G184" s="467">
        <f>'0080'!H102</f>
        <v>0</v>
      </c>
    </row>
    <row r="185" spans="1:7">
      <c r="A185" s="87" t="s">
        <v>289</v>
      </c>
      <c r="B185" s="59" t="s">
        <v>720</v>
      </c>
      <c r="C185" s="58">
        <f>'0080'!D103</f>
        <v>0</v>
      </c>
      <c r="D185" s="58">
        <f>'0080'!E103</f>
        <v>0</v>
      </c>
      <c r="E185" s="58">
        <f t="shared" si="19"/>
        <v>0</v>
      </c>
      <c r="F185" s="119">
        <f t="shared" si="18"/>
        <v>0</v>
      </c>
      <c r="G185" s="467">
        <f>'0080'!H103</f>
        <v>0</v>
      </c>
    </row>
    <row r="186" spans="1:7">
      <c r="A186" s="87" t="s">
        <v>780</v>
      </c>
      <c r="B186" s="59" t="s">
        <v>781</v>
      </c>
      <c r="C186" s="58">
        <f>'0102'!D73</f>
        <v>1000000</v>
      </c>
      <c r="D186" s="58">
        <f>'0102'!E73</f>
        <v>0</v>
      </c>
      <c r="E186" s="58">
        <f t="shared" si="19"/>
        <v>1000000</v>
      </c>
      <c r="F186" s="119">
        <f t="shared" si="18"/>
        <v>0</v>
      </c>
      <c r="G186" s="467">
        <f>'0102'!H73</f>
        <v>0</v>
      </c>
    </row>
    <row r="187" spans="1:7">
      <c r="A187" s="87" t="s">
        <v>289</v>
      </c>
      <c r="B187" s="59" t="s">
        <v>785</v>
      </c>
      <c r="C187" s="58">
        <f>'0080'!D104</f>
        <v>783990</v>
      </c>
      <c r="D187" s="58">
        <f>'0080'!E104</f>
        <v>0</v>
      </c>
      <c r="E187" s="58">
        <f t="shared" si="19"/>
        <v>783990</v>
      </c>
      <c r="F187" s="119">
        <f t="shared" si="18"/>
        <v>0</v>
      </c>
      <c r="G187" s="467">
        <f>'0080'!H104+'0331'!H92</f>
        <v>535317</v>
      </c>
    </row>
    <row r="188" spans="1:7">
      <c r="A188" s="87" t="s">
        <v>628</v>
      </c>
      <c r="B188" s="59" t="s">
        <v>629</v>
      </c>
      <c r="C188" s="58">
        <f>'0331'!D74</f>
        <v>0</v>
      </c>
      <c r="D188" s="58">
        <f>'0331'!E74</f>
        <v>0</v>
      </c>
      <c r="E188" s="58">
        <f t="shared" si="19"/>
        <v>0</v>
      </c>
      <c r="F188" s="119">
        <f t="shared" si="18"/>
        <v>0</v>
      </c>
      <c r="G188" s="467">
        <f>'0331'!H74</f>
        <v>0</v>
      </c>
    </row>
    <row r="189" spans="1:7">
      <c r="A189" s="87" t="s">
        <v>994</v>
      </c>
      <c r="B189" s="59" t="s">
        <v>985</v>
      </c>
      <c r="C189" s="58">
        <f>'0201'!D92</f>
        <v>0</v>
      </c>
      <c r="D189" s="58">
        <f>'0201'!E92</f>
        <v>0</v>
      </c>
      <c r="E189" s="58">
        <f t="shared" si="19"/>
        <v>0</v>
      </c>
      <c r="F189" s="119">
        <f t="shared" si="18"/>
        <v>0</v>
      </c>
      <c r="G189" s="467">
        <f>'0201'!H92</f>
        <v>0</v>
      </c>
    </row>
    <row r="190" spans="1:7" ht="15.75" thickBot="1">
      <c r="A190" s="88"/>
      <c r="B190" s="56" t="s">
        <v>0</v>
      </c>
      <c r="C190" s="144">
        <f t="shared" ref="C190:F190" si="20">SUM(C86:C189)</f>
        <v>53843888.380348571</v>
      </c>
      <c r="D190" s="144">
        <f t="shared" si="20"/>
        <v>25339186.609999999</v>
      </c>
      <c r="E190" s="144">
        <f t="shared" si="20"/>
        <v>28504701.770348568</v>
      </c>
      <c r="F190" s="197">
        <f t="shared" si="20"/>
        <v>50678373.219999999</v>
      </c>
      <c r="G190" s="144">
        <f>SUM(G86:G189)</f>
        <v>65201578.845375575</v>
      </c>
    </row>
    <row r="191" spans="1:7" ht="15.75" thickTop="1">
      <c r="A191" s="87"/>
      <c r="B191" s="59"/>
      <c r="C191" s="58"/>
      <c r="D191" s="58"/>
      <c r="E191" s="58"/>
      <c r="G191" s="467"/>
    </row>
    <row r="192" spans="1:7">
      <c r="A192" s="87"/>
      <c r="B192" s="59"/>
      <c r="C192" s="58"/>
      <c r="D192" s="58"/>
      <c r="E192" s="58"/>
      <c r="G192" s="467"/>
    </row>
    <row r="193" spans="1:7">
      <c r="A193" s="87"/>
      <c r="B193" s="59"/>
      <c r="C193" s="58"/>
      <c r="D193" s="58"/>
      <c r="E193" s="58"/>
      <c r="F193" s="119"/>
      <c r="G193" s="467"/>
    </row>
    <row r="194" spans="1:7">
      <c r="A194" s="87"/>
      <c r="B194" s="59"/>
      <c r="C194" s="58"/>
      <c r="D194" s="58"/>
      <c r="E194" s="58"/>
      <c r="F194" s="119"/>
      <c r="G194" s="467"/>
    </row>
    <row r="195" spans="1:7">
      <c r="A195" s="90">
        <v>6400</v>
      </c>
      <c r="B195" s="63" t="s">
        <v>76</v>
      </c>
      <c r="C195" s="29"/>
      <c r="D195" s="29"/>
      <c r="E195" s="104"/>
      <c r="F195" s="119"/>
      <c r="G195" s="467"/>
    </row>
    <row r="196" spans="1:7">
      <c r="A196" s="87" t="s">
        <v>240</v>
      </c>
      <c r="B196" s="59" t="s">
        <v>539</v>
      </c>
      <c r="C196" s="76">
        <f>'0080'!D121</f>
        <v>1265065.0955097859</v>
      </c>
      <c r="D196" s="76">
        <f>'0080'!E121</f>
        <v>0</v>
      </c>
      <c r="E196" s="58">
        <f t="shared" ref="E196:E198" si="21">C196-D196</f>
        <v>1265065.0955097859</v>
      </c>
      <c r="F196" s="119">
        <f t="shared" ref="F196:F198" si="22">D196/$F$5*12</f>
        <v>0</v>
      </c>
      <c r="G196" s="468">
        <f>'0080'!H121</f>
        <v>1265065.0955097859</v>
      </c>
    </row>
    <row r="197" spans="1:7">
      <c r="A197" s="87" t="s">
        <v>541</v>
      </c>
      <c r="B197" s="59" t="s">
        <v>540</v>
      </c>
      <c r="C197" s="76">
        <f>'0331'!D101</f>
        <v>13000000</v>
      </c>
      <c r="D197" s="76">
        <f>'0331'!E101</f>
        <v>6000975.4199999999</v>
      </c>
      <c r="E197" s="58">
        <f t="shared" si="21"/>
        <v>6999024.5800000001</v>
      </c>
      <c r="F197" s="119">
        <f t="shared" si="22"/>
        <v>12001950.84</v>
      </c>
      <c r="G197" s="468">
        <f>'0331'!H101</f>
        <v>13000000</v>
      </c>
    </row>
    <row r="198" spans="1:7">
      <c r="A198" s="87" t="s">
        <v>641</v>
      </c>
      <c r="B198" s="76" t="s">
        <v>639</v>
      </c>
      <c r="C198" s="76">
        <f>'0050'!D86+'0080'!D118</f>
        <v>348000</v>
      </c>
      <c r="D198" s="76">
        <f>'0050'!E86+'0080'!E118</f>
        <v>72702.289999999994</v>
      </c>
      <c r="E198" s="58">
        <f t="shared" si="21"/>
        <v>275297.71000000002</v>
      </c>
      <c r="F198" s="119">
        <f t="shared" si="22"/>
        <v>145404.57999999999</v>
      </c>
      <c r="G198" s="468">
        <f>'0050'!H86+'0080'!H118+'0201'!H102</f>
        <v>408000</v>
      </c>
    </row>
    <row r="199" spans="1:7" s="7" customFormat="1" ht="15.75" thickBot="1">
      <c r="A199" s="88"/>
      <c r="B199" s="56" t="s">
        <v>0</v>
      </c>
      <c r="C199" s="112">
        <f>C196+C197+C198</f>
        <v>14613065.095509786</v>
      </c>
      <c r="D199" s="112">
        <f t="shared" ref="D199:F199" si="23">D196+D197+D198</f>
        <v>6073677.71</v>
      </c>
      <c r="E199" s="112">
        <f t="shared" si="23"/>
        <v>8539387.3855097871</v>
      </c>
      <c r="F199" s="191">
        <f t="shared" si="23"/>
        <v>12147355.42</v>
      </c>
      <c r="G199" s="560">
        <f t="shared" ref="G199" si="24">G196+G197+G198</f>
        <v>14673065.095509786</v>
      </c>
    </row>
    <row r="200" spans="1:7" ht="15.75" thickTop="1">
      <c r="A200" s="87"/>
      <c r="B200" s="59"/>
      <c r="C200" s="58"/>
      <c r="D200" s="58"/>
      <c r="E200" s="58"/>
      <c r="F200" s="119"/>
      <c r="G200" s="467"/>
    </row>
    <row r="201" spans="1:7">
      <c r="A201" s="87"/>
      <c r="B201" s="59"/>
      <c r="C201" s="58"/>
      <c r="D201" s="58"/>
      <c r="E201" s="58"/>
      <c r="F201" s="119"/>
      <c r="G201" s="467"/>
    </row>
    <row r="202" spans="1:7" ht="30.75" thickBot="1">
      <c r="A202" s="87">
        <v>4600</v>
      </c>
      <c r="B202" s="63" t="s">
        <v>59</v>
      </c>
      <c r="C202" s="61">
        <f>C199+C190+C81+C76+C69+C45+C29+C20+C48</f>
        <v>223459751.42590415</v>
      </c>
      <c r="D202" s="61">
        <f t="shared" ref="D202:F202" si="25">D199+D190+D81+D76+D69+D45+D29+D20+D48</f>
        <v>103014145.44999999</v>
      </c>
      <c r="E202" s="61">
        <f t="shared" si="25"/>
        <v>120445605.97590411</v>
      </c>
      <c r="F202" s="39">
        <f t="shared" si="25"/>
        <v>205961161.33999997</v>
      </c>
      <c r="G202" s="560">
        <f t="shared" ref="G202" si="26">G199+G190+G81+G76+G69+G45+G29+G20+G48</f>
        <v>234279743.19887266</v>
      </c>
    </row>
    <row r="203" spans="1:7" ht="15.75" thickTop="1">
      <c r="A203" s="87"/>
      <c r="B203" s="59"/>
      <c r="C203" s="58"/>
      <c r="D203" s="58"/>
      <c r="E203" s="58"/>
      <c r="F203" s="119"/>
      <c r="G203" s="467"/>
    </row>
    <row r="204" spans="1:7" ht="15.75" thickBot="1">
      <c r="A204" s="91"/>
      <c r="B204" s="65"/>
      <c r="C204" s="167"/>
      <c r="D204" s="167"/>
      <c r="E204" s="167"/>
      <c r="F204" s="190"/>
      <c r="G204" s="565"/>
    </row>
    <row r="206" spans="1:7">
      <c r="C206" s="9">
        <f>C202-'Summary 1'!C58</f>
        <v>0</v>
      </c>
      <c r="D206" s="9">
        <f>D202-'Summary 1'!D58</f>
        <v>0</v>
      </c>
      <c r="E206" s="9">
        <f>E202-'Summary 1'!E58</f>
        <v>0</v>
      </c>
      <c r="F206" s="179">
        <f>F202-'Summary 1'!F58</f>
        <v>-67129.560000032187</v>
      </c>
      <c r="G206" s="9">
        <f>G202-'Summary 1'!G58</f>
        <v>0</v>
      </c>
    </row>
    <row r="207" spans="1:7">
      <c r="E207" s="179"/>
      <c r="F207" s="179"/>
      <c r="G207" s="179"/>
    </row>
  </sheetData>
  <mergeCells count="5">
    <mergeCell ref="A6:B8"/>
    <mergeCell ref="A3:G3"/>
    <mergeCell ref="C6:G6"/>
    <mergeCell ref="A4:G4"/>
    <mergeCell ref="A1:G1"/>
  </mergeCells>
  <pageMargins left="0.23622047244094491" right="0.23622047244094491" top="0.74803149606299213" bottom="0.74803149606299213" header="0.31496062992125984" footer="0.31496062992125984"/>
  <pageSetup paperSize="9" scale="4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4"/>
  <sheetViews>
    <sheetView view="pageBreakPreview" zoomScale="90" zoomScaleNormal="70" zoomScaleSheetLayoutView="90" workbookViewId="0">
      <selection activeCell="G33" sqref="G33"/>
    </sheetView>
  </sheetViews>
  <sheetFormatPr defaultColWidth="9.140625" defaultRowHeight="15"/>
  <cols>
    <col min="1" max="1" width="17.85546875" style="92" customWidth="1"/>
    <col min="2" max="2" width="44.42578125" style="92" customWidth="1"/>
    <col min="3" max="3" width="43.42578125" style="6" customWidth="1"/>
    <col min="4" max="4" width="18.28515625" style="9" customWidth="1"/>
    <col min="5" max="7" width="17.85546875" style="9" customWidth="1"/>
    <col min="8" max="8" width="18.28515625" style="9" customWidth="1"/>
    <col min="9" max="9" width="14.42578125" style="3" customWidth="1"/>
    <col min="10" max="10" width="16.42578125" style="3" customWidth="1"/>
    <col min="11" max="16384" width="9.140625" style="3"/>
  </cols>
  <sheetData>
    <row r="1" spans="1:8" s="15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5" customFormat="1" ht="22.5">
      <c r="A2" s="183"/>
      <c r="B2" s="183"/>
      <c r="C2" s="183"/>
      <c r="D2" s="183"/>
      <c r="E2" s="183"/>
      <c r="F2" s="183"/>
      <c r="G2" s="183"/>
    </row>
    <row r="3" spans="1:8" s="15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6" customFormat="1" ht="37.5" customHeight="1">
      <c r="A4" s="659" t="s">
        <v>66</v>
      </c>
      <c r="B4" s="659"/>
      <c r="C4" s="659"/>
      <c r="D4" s="659"/>
      <c r="E4" s="659"/>
      <c r="F4" s="659"/>
      <c r="G4" s="659"/>
    </row>
    <row r="5" spans="1:8" s="5" customFormat="1" ht="18.75" thickBot="1">
      <c r="A5" s="206"/>
      <c r="B5" s="206"/>
      <c r="C5" s="181"/>
      <c r="D5" s="24"/>
      <c r="E5" s="176">
        <v>5.3999999999999999E-2</v>
      </c>
      <c r="F5" s="176"/>
      <c r="G5" s="24">
        <v>6</v>
      </c>
      <c r="H5" s="24"/>
    </row>
    <row r="6" spans="1:8" s="4" customFormat="1" ht="41.25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4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4" customFormat="1" ht="45.75" thickBot="1">
      <c r="A8" s="650"/>
      <c r="B8" s="657"/>
      <c r="C8" s="651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6" customFormat="1">
      <c r="A9" s="110" t="s">
        <v>796</v>
      </c>
      <c r="B9" s="386" t="s">
        <v>797</v>
      </c>
      <c r="C9" s="116" t="s">
        <v>51</v>
      </c>
      <c r="D9" s="122"/>
      <c r="E9" s="111"/>
      <c r="F9" s="122"/>
      <c r="G9" s="200"/>
      <c r="H9" s="111"/>
    </row>
    <row r="10" spans="1:8" s="6" customFormat="1">
      <c r="A10" s="86"/>
      <c r="B10" s="387"/>
      <c r="C10" s="69"/>
      <c r="D10" s="57"/>
      <c r="E10" s="58"/>
      <c r="F10" s="57"/>
      <c r="G10" s="75"/>
      <c r="H10" s="58"/>
    </row>
    <row r="11" spans="1:8" s="6" customFormat="1">
      <c r="A11" s="86">
        <v>1600</v>
      </c>
      <c r="B11" s="387"/>
      <c r="C11" s="69" t="s">
        <v>52</v>
      </c>
      <c r="D11" s="57"/>
      <c r="E11" s="58"/>
      <c r="F11" s="57"/>
      <c r="G11" s="75"/>
      <c r="H11" s="58"/>
    </row>
    <row r="12" spans="1:8" s="6" customFormat="1">
      <c r="A12" s="87" t="s">
        <v>97</v>
      </c>
      <c r="B12" s="388" t="s">
        <v>798</v>
      </c>
      <c r="C12" s="68" t="s">
        <v>334</v>
      </c>
      <c r="D12" s="58">
        <v>6090909.79</v>
      </c>
      <c r="E12" s="58">
        <v>6090910</v>
      </c>
      <c r="F12" s="57">
        <f>D12-E12</f>
        <v>-0.2099999999627471</v>
      </c>
      <c r="G12" s="75">
        <f>D12</f>
        <v>6090909.79</v>
      </c>
      <c r="H12" s="58">
        <v>6527898.29</v>
      </c>
    </row>
    <row r="13" spans="1:8" s="6" customFormat="1">
      <c r="A13" s="87" t="s">
        <v>528</v>
      </c>
      <c r="B13" s="388"/>
      <c r="C13" s="68" t="s">
        <v>419</v>
      </c>
      <c r="D13" s="58"/>
      <c r="E13" s="58"/>
      <c r="F13" s="57"/>
      <c r="G13" s="75">
        <f>E13</f>
        <v>0</v>
      </c>
      <c r="H13" s="58"/>
    </row>
    <row r="14" spans="1:8" s="6" customFormat="1">
      <c r="A14" s="87" t="s">
        <v>550</v>
      </c>
      <c r="B14" s="388"/>
      <c r="C14" s="68" t="s">
        <v>551</v>
      </c>
      <c r="D14" s="58"/>
      <c r="E14" s="58"/>
      <c r="F14" s="57"/>
      <c r="G14" s="75">
        <v>0</v>
      </c>
      <c r="H14" s="58"/>
    </row>
    <row r="15" spans="1:8" s="7" customFormat="1" ht="15.75" thickBot="1">
      <c r="A15" s="88"/>
      <c r="B15" s="389"/>
      <c r="C15" s="69" t="s">
        <v>0</v>
      </c>
      <c r="D15" s="112">
        <f>SUM(D12:D14)</f>
        <v>6090909.79</v>
      </c>
      <c r="E15" s="112">
        <f>SUM(E12:E14)</f>
        <v>6090910</v>
      </c>
      <c r="F15" s="112">
        <f>SUM(F12:F14)</f>
        <v>-0.2099999999627471</v>
      </c>
      <c r="G15" s="77">
        <f>SUM(G12:G14)</f>
        <v>6090909.79</v>
      </c>
      <c r="H15" s="112">
        <f t="shared" ref="H15" si="0">SUM(H12:H14)</f>
        <v>6527898.29</v>
      </c>
    </row>
    <row r="16" spans="1:8" s="7" customFormat="1" ht="15.75" thickTop="1">
      <c r="A16" s="88"/>
      <c r="B16" s="389"/>
      <c r="C16" s="113"/>
      <c r="D16" s="12"/>
      <c r="E16" s="12"/>
      <c r="F16" s="37"/>
      <c r="G16" s="75"/>
      <c r="H16" s="12"/>
    </row>
    <row r="17" spans="1:8" s="6" customFormat="1">
      <c r="A17" s="87"/>
      <c r="B17" s="388"/>
      <c r="C17" s="68"/>
      <c r="D17" s="58"/>
      <c r="E17" s="58"/>
      <c r="F17" s="57"/>
      <c r="G17" s="75"/>
      <c r="H17" s="58"/>
    </row>
    <row r="18" spans="1:8" s="6" customFormat="1" ht="15.75" thickBot="1">
      <c r="A18" s="88">
        <v>2800</v>
      </c>
      <c r="B18" s="389"/>
      <c r="C18" s="113" t="s">
        <v>53</v>
      </c>
      <c r="D18" s="61">
        <f>D15</f>
        <v>6090909.79</v>
      </c>
      <c r="E18" s="61">
        <f>E15</f>
        <v>6090910</v>
      </c>
      <c r="F18" s="61">
        <f>F15</f>
        <v>-0.2099999999627471</v>
      </c>
      <c r="G18" s="72">
        <f>G15</f>
        <v>6090909.79</v>
      </c>
      <c r="H18" s="61">
        <f t="shared" ref="H18" si="1">H15</f>
        <v>6527898.29</v>
      </c>
    </row>
    <row r="19" spans="1:8" s="6" customFormat="1" ht="15.75" thickTop="1">
      <c r="A19" s="87"/>
      <c r="B19" s="388"/>
      <c r="C19" s="68"/>
      <c r="D19" s="58"/>
      <c r="E19" s="58"/>
      <c r="F19" s="57"/>
      <c r="G19" s="75"/>
      <c r="H19" s="58"/>
    </row>
    <row r="20" spans="1:8" s="6" customFormat="1">
      <c r="A20" s="90">
        <v>2900</v>
      </c>
      <c r="B20" s="390"/>
      <c r="C20" s="69" t="s">
        <v>50</v>
      </c>
      <c r="D20" s="58"/>
      <c r="E20" s="58"/>
      <c r="F20" s="57"/>
      <c r="G20" s="75"/>
      <c r="H20" s="58"/>
    </row>
    <row r="21" spans="1:8" s="6" customFormat="1">
      <c r="A21" s="90"/>
      <c r="B21" s="390"/>
      <c r="C21" s="69"/>
      <c r="D21" s="58">
        <v>0</v>
      </c>
      <c r="E21" s="58"/>
      <c r="F21" s="57"/>
      <c r="G21" s="75"/>
      <c r="H21" s="58"/>
    </row>
    <row r="22" spans="1:8" s="6" customFormat="1">
      <c r="A22" s="90">
        <v>3400</v>
      </c>
      <c r="B22" s="390"/>
      <c r="C22" s="114" t="s">
        <v>54</v>
      </c>
      <c r="D22" s="58"/>
      <c r="E22" s="58"/>
      <c r="F22" s="57"/>
      <c r="G22" s="75"/>
      <c r="H22" s="58"/>
    </row>
    <row r="23" spans="1:8" s="6" customFormat="1" ht="15.75">
      <c r="A23" s="87"/>
      <c r="B23" s="388"/>
      <c r="C23" s="115"/>
      <c r="D23" s="58"/>
      <c r="E23" s="58"/>
      <c r="F23" s="57"/>
      <c r="G23" s="75"/>
      <c r="H23" s="58"/>
    </row>
    <row r="24" spans="1:8" s="6" customFormat="1">
      <c r="A24" s="87" t="s">
        <v>98</v>
      </c>
      <c r="B24" s="388" t="s">
        <v>799</v>
      </c>
      <c r="C24" s="68" t="s">
        <v>543</v>
      </c>
      <c r="D24" s="57">
        <v>823853.29999999993</v>
      </c>
      <c r="E24" s="57">
        <v>411926.64</v>
      </c>
      <c r="F24" s="57">
        <f>D24-E24</f>
        <v>411926.65999999992</v>
      </c>
      <c r="G24" s="75">
        <f>E24/$G$5*12</f>
        <v>823853.28</v>
      </c>
      <c r="H24" s="57">
        <v>900271</v>
      </c>
    </row>
    <row r="25" spans="1:8" s="6" customFormat="1">
      <c r="A25" s="87" t="s">
        <v>99</v>
      </c>
      <c r="B25" s="388" t="s">
        <v>799</v>
      </c>
      <c r="C25" s="68" t="s">
        <v>336</v>
      </c>
      <c r="D25" s="57">
        <v>666832.54999999993</v>
      </c>
      <c r="E25" s="57">
        <v>310314.42</v>
      </c>
      <c r="F25" s="57">
        <f t="shared" ref="F25:F28" si="2">D25-E25</f>
        <v>356518.12999999995</v>
      </c>
      <c r="G25" s="75">
        <f t="shared" ref="G25:G28" si="3">E25/$G$5*12</f>
        <v>620628.84</v>
      </c>
      <c r="H25" s="57">
        <v>728375</v>
      </c>
    </row>
    <row r="26" spans="1:8" s="6" customFormat="1">
      <c r="A26" s="87" t="s">
        <v>100</v>
      </c>
      <c r="B26" s="388" t="s">
        <v>799</v>
      </c>
      <c r="C26" s="68" t="s">
        <v>337</v>
      </c>
      <c r="D26" s="57">
        <v>666832.54999999993</v>
      </c>
      <c r="E26" s="57">
        <v>0</v>
      </c>
      <c r="F26" s="57">
        <f t="shared" si="2"/>
        <v>666832.54999999993</v>
      </c>
      <c r="G26" s="75">
        <f t="shared" si="3"/>
        <v>0</v>
      </c>
      <c r="H26" s="57">
        <v>728375</v>
      </c>
    </row>
    <row r="27" spans="1:8" s="6" customFormat="1">
      <c r="A27" s="87" t="s">
        <v>101</v>
      </c>
      <c r="B27" s="388" t="s">
        <v>799</v>
      </c>
      <c r="C27" s="68" t="s">
        <v>338</v>
      </c>
      <c r="D27" s="57">
        <v>1861995.3</v>
      </c>
      <c r="E27" s="57">
        <v>1636326.99</v>
      </c>
      <c r="F27" s="57">
        <f t="shared" si="2"/>
        <v>225668.31000000006</v>
      </c>
      <c r="G27" s="75">
        <f t="shared" si="3"/>
        <v>3272653.9799999995</v>
      </c>
      <c r="H27" s="57">
        <v>2021008.8</v>
      </c>
    </row>
    <row r="28" spans="1:8" s="6" customFormat="1">
      <c r="A28" s="87" t="s">
        <v>102</v>
      </c>
      <c r="B28" s="388" t="s">
        <v>799</v>
      </c>
      <c r="C28" s="68" t="s">
        <v>339</v>
      </c>
      <c r="D28" s="54">
        <v>1665946.5999999999</v>
      </c>
      <c r="E28" s="57">
        <v>902120.8</v>
      </c>
      <c r="F28" s="57">
        <f t="shared" si="2"/>
        <v>763825.79999999981</v>
      </c>
      <c r="G28" s="75">
        <f t="shared" si="3"/>
        <v>1804241.6</v>
      </c>
      <c r="H28" s="57">
        <v>1743419</v>
      </c>
    </row>
    <row r="29" spans="1:8" s="6" customFormat="1" ht="15.75" thickBot="1">
      <c r="A29" s="87"/>
      <c r="B29" s="388"/>
      <c r="C29" s="113" t="s">
        <v>0</v>
      </c>
      <c r="D29" s="61">
        <f>SUM(D24:D28)</f>
        <v>5685460.2999999998</v>
      </c>
      <c r="E29" s="61">
        <f>SUM(E24:E28)</f>
        <v>3260688.8499999996</v>
      </c>
      <c r="F29" s="61">
        <f>SUM(F24:F28)</f>
        <v>2424771.4499999997</v>
      </c>
      <c r="G29" s="77">
        <f>SUM(G24:G28)</f>
        <v>6521377.6999999993</v>
      </c>
      <c r="H29" s="61">
        <f t="shared" ref="H29" si="4">SUM(H24:H28)</f>
        <v>6121448.7999999998</v>
      </c>
    </row>
    <row r="30" spans="1:8" s="6" customFormat="1" ht="15.75" thickTop="1">
      <c r="A30" s="87"/>
      <c r="B30" s="388"/>
      <c r="C30" s="168"/>
      <c r="D30" s="58"/>
      <c r="E30" s="58"/>
      <c r="F30" s="57"/>
      <c r="G30" s="211"/>
      <c r="H30" s="58"/>
    </row>
    <row r="31" spans="1:8" s="6" customFormat="1">
      <c r="A31" s="90"/>
      <c r="B31" s="390"/>
      <c r="C31" s="69"/>
      <c r="D31" s="58"/>
      <c r="E31" s="58"/>
      <c r="F31" s="57"/>
      <c r="G31" s="75"/>
      <c r="H31" s="58"/>
    </row>
    <row r="32" spans="1:8" s="6" customFormat="1">
      <c r="A32" s="87"/>
      <c r="B32" s="388"/>
      <c r="C32" s="68"/>
      <c r="D32" s="58"/>
      <c r="E32" s="58"/>
      <c r="F32" s="57"/>
      <c r="G32" s="75"/>
      <c r="H32" s="58"/>
    </row>
    <row r="33" spans="1:8" s="6" customFormat="1">
      <c r="A33" s="87" t="s">
        <v>340</v>
      </c>
      <c r="B33" s="388" t="s">
        <v>802</v>
      </c>
      <c r="C33" s="68" t="s">
        <v>341</v>
      </c>
      <c r="D33" s="58">
        <v>85449.49</v>
      </c>
      <c r="E33" s="58">
        <v>42724.5</v>
      </c>
      <c r="F33" s="57">
        <f>D33-E33</f>
        <v>42724.990000000005</v>
      </c>
      <c r="G33" s="75">
        <f>E33/$G$5*12</f>
        <v>85449</v>
      </c>
      <c r="H33" s="58">
        <f>D33</f>
        <v>85449.49</v>
      </c>
    </row>
    <row r="34" spans="1:8" s="6" customFormat="1">
      <c r="A34" s="87"/>
      <c r="B34" s="388"/>
      <c r="C34" s="68"/>
      <c r="D34" s="58">
        <v>0</v>
      </c>
      <c r="E34" s="58"/>
      <c r="F34" s="57"/>
      <c r="G34" s="75"/>
      <c r="H34" s="58"/>
    </row>
    <row r="35" spans="1:8" s="6" customFormat="1">
      <c r="A35" s="90">
        <v>3800</v>
      </c>
      <c r="B35" s="390"/>
      <c r="C35" s="69" t="s">
        <v>55</v>
      </c>
      <c r="D35" s="58"/>
      <c r="E35" s="58"/>
      <c r="F35" s="57"/>
      <c r="G35" s="75"/>
      <c r="H35" s="58"/>
    </row>
    <row r="36" spans="1:8" s="6" customFormat="1">
      <c r="A36" s="87"/>
      <c r="B36" s="388"/>
      <c r="C36" s="68"/>
      <c r="D36" s="58"/>
      <c r="E36" s="58"/>
      <c r="F36" s="57"/>
      <c r="G36" s="75"/>
      <c r="H36" s="58"/>
    </row>
    <row r="37" spans="1:8" s="6" customFormat="1">
      <c r="A37" s="87" t="s">
        <v>103</v>
      </c>
      <c r="B37" s="388"/>
      <c r="C37" s="68" t="s">
        <v>47</v>
      </c>
      <c r="D37" s="58">
        <v>0</v>
      </c>
      <c r="E37" s="58"/>
      <c r="F37" s="57">
        <f>D37-E37</f>
        <v>0</v>
      </c>
      <c r="G37" s="75">
        <f t="shared" ref="G37:G38" si="5">E37/$G$5*12</f>
        <v>0</v>
      </c>
      <c r="H37" s="58"/>
    </row>
    <row r="38" spans="1:8" s="6" customFormat="1">
      <c r="A38" s="87" t="s">
        <v>104</v>
      </c>
      <c r="B38" s="388"/>
      <c r="C38" s="68" t="s">
        <v>8</v>
      </c>
      <c r="D38" s="58">
        <v>0</v>
      </c>
      <c r="E38" s="58"/>
      <c r="F38" s="57">
        <f>D38-E38</f>
        <v>0</v>
      </c>
      <c r="G38" s="75">
        <f t="shared" si="5"/>
        <v>0</v>
      </c>
      <c r="H38" s="58"/>
    </row>
    <row r="39" spans="1:8" s="6" customFormat="1" ht="15.75" thickBot="1">
      <c r="A39" s="88"/>
      <c r="B39" s="389"/>
      <c r="C39" s="69" t="s">
        <v>0</v>
      </c>
      <c r="D39" s="61">
        <f t="shared" ref="D39:G39" si="6">SUM(D37:D38)</f>
        <v>0</v>
      </c>
      <c r="E39" s="61">
        <f t="shared" si="6"/>
        <v>0</v>
      </c>
      <c r="F39" s="61">
        <f t="shared" si="6"/>
        <v>0</v>
      </c>
      <c r="G39" s="77">
        <f t="shared" si="6"/>
        <v>0</v>
      </c>
      <c r="H39" s="61"/>
    </row>
    <row r="40" spans="1:8" s="6" customFormat="1" ht="15.75" thickTop="1">
      <c r="A40" s="87"/>
      <c r="B40" s="388"/>
      <c r="C40" s="68"/>
      <c r="D40" s="58"/>
      <c r="E40" s="58"/>
      <c r="F40" s="57"/>
      <c r="G40" s="75"/>
      <c r="H40" s="58"/>
    </row>
    <row r="41" spans="1:8" s="6" customFormat="1">
      <c r="A41" s="87"/>
      <c r="B41" s="388"/>
      <c r="C41" s="68"/>
      <c r="D41" s="58"/>
      <c r="E41" s="58"/>
      <c r="F41" s="57"/>
      <c r="G41" s="75"/>
      <c r="H41" s="58"/>
    </row>
    <row r="42" spans="1:8" s="6" customFormat="1">
      <c r="A42" s="87"/>
      <c r="B42" s="388"/>
      <c r="C42" s="68"/>
      <c r="D42" s="58"/>
      <c r="E42" s="58"/>
      <c r="F42" s="57"/>
      <c r="G42" s="75"/>
      <c r="H42" s="58"/>
    </row>
    <row r="43" spans="1:8" s="6" customFormat="1">
      <c r="A43" s="87"/>
      <c r="B43" s="388"/>
      <c r="C43" s="68"/>
      <c r="D43" s="58"/>
      <c r="E43" s="58"/>
      <c r="F43" s="57"/>
      <c r="G43" s="75"/>
      <c r="H43" s="58"/>
    </row>
    <row r="44" spans="1:8" s="6" customFormat="1">
      <c r="A44" s="90">
        <v>4400</v>
      </c>
      <c r="B44" s="390"/>
      <c r="C44" s="69" t="s">
        <v>57</v>
      </c>
      <c r="D44" s="58"/>
      <c r="E44" s="58"/>
      <c r="F44" s="57"/>
      <c r="G44" s="75"/>
      <c r="H44" s="58"/>
    </row>
    <row r="45" spans="1:8" s="6" customFormat="1">
      <c r="A45" s="90"/>
      <c r="B45" s="390"/>
      <c r="C45" s="69"/>
      <c r="D45" s="58"/>
      <c r="E45" s="58"/>
      <c r="F45" s="57"/>
      <c r="G45" s="75"/>
      <c r="H45" s="58"/>
    </row>
    <row r="46" spans="1:8" s="6" customFormat="1">
      <c r="A46" s="87" t="s">
        <v>105</v>
      </c>
      <c r="B46" s="388"/>
      <c r="C46" s="68" t="s">
        <v>3</v>
      </c>
      <c r="D46" s="58">
        <v>0</v>
      </c>
      <c r="E46" s="57"/>
      <c r="F46" s="57">
        <f>D46-E46</f>
        <v>0</v>
      </c>
      <c r="G46" s="75">
        <f t="shared" ref="G46:G52" si="7">E46/$G$5*12</f>
        <v>0</v>
      </c>
      <c r="H46" s="58"/>
    </row>
    <row r="47" spans="1:8" s="6" customFormat="1">
      <c r="A47" s="87" t="s">
        <v>959</v>
      </c>
      <c r="B47" s="388"/>
      <c r="C47" s="68" t="s">
        <v>629</v>
      </c>
      <c r="D47" s="58">
        <v>0</v>
      </c>
      <c r="E47" s="57">
        <v>968</v>
      </c>
      <c r="F47" s="57">
        <f>D47-E47</f>
        <v>-968</v>
      </c>
      <c r="G47" s="75">
        <f t="shared" si="7"/>
        <v>1936</v>
      </c>
      <c r="H47" s="58">
        <v>1000</v>
      </c>
    </row>
    <row r="48" spans="1:8" s="6" customFormat="1">
      <c r="A48" s="87" t="s">
        <v>106</v>
      </c>
      <c r="B48" s="388" t="s">
        <v>801</v>
      </c>
      <c r="C48" s="68" t="s">
        <v>5</v>
      </c>
      <c r="D48" s="58">
        <v>20000</v>
      </c>
      <c r="E48" s="57">
        <v>1959.86</v>
      </c>
      <c r="F48" s="57">
        <f t="shared" ref="F48:F52" si="8">D48-E48</f>
        <v>18040.14</v>
      </c>
      <c r="G48" s="75">
        <f t="shared" si="7"/>
        <v>3919.72</v>
      </c>
      <c r="H48" s="58">
        <v>20000</v>
      </c>
    </row>
    <row r="49" spans="1:8" s="6" customFormat="1">
      <c r="A49" s="87" t="s">
        <v>552</v>
      </c>
      <c r="B49" s="388"/>
      <c r="C49" s="68" t="s">
        <v>553</v>
      </c>
      <c r="D49" s="58"/>
      <c r="E49" s="57"/>
      <c r="F49" s="57">
        <f t="shared" si="8"/>
        <v>0</v>
      </c>
      <c r="G49" s="75">
        <f t="shared" si="7"/>
        <v>0</v>
      </c>
      <c r="H49" s="58"/>
    </row>
    <row r="50" spans="1:8" s="6" customFormat="1">
      <c r="A50" s="87" t="s">
        <v>554</v>
      </c>
      <c r="B50" s="388"/>
      <c r="C50" s="68" t="s">
        <v>555</v>
      </c>
      <c r="D50" s="58"/>
      <c r="E50" s="57"/>
      <c r="F50" s="57">
        <f t="shared" si="8"/>
        <v>0</v>
      </c>
      <c r="G50" s="75">
        <f t="shared" si="7"/>
        <v>0</v>
      </c>
      <c r="H50" s="58"/>
    </row>
    <row r="51" spans="1:8" s="6" customFormat="1">
      <c r="A51" s="87" t="s">
        <v>107</v>
      </c>
      <c r="B51" s="388" t="s">
        <v>800</v>
      </c>
      <c r="C51" s="68" t="s">
        <v>64</v>
      </c>
      <c r="D51" s="58">
        <v>300000</v>
      </c>
      <c r="E51" s="57">
        <v>143212.63</v>
      </c>
      <c r="F51" s="57">
        <f t="shared" si="8"/>
        <v>156787.37</v>
      </c>
      <c r="G51" s="75">
        <f t="shared" si="7"/>
        <v>286425.26</v>
      </c>
      <c r="H51" s="58">
        <v>300000</v>
      </c>
    </row>
    <row r="52" spans="1:8" s="6" customFormat="1">
      <c r="A52" s="87" t="s">
        <v>108</v>
      </c>
      <c r="B52" s="388"/>
      <c r="C52" s="68" t="s">
        <v>6</v>
      </c>
      <c r="D52" s="58"/>
      <c r="E52" s="57"/>
      <c r="F52" s="57">
        <f t="shared" si="8"/>
        <v>0</v>
      </c>
      <c r="G52" s="75">
        <f t="shared" si="7"/>
        <v>0</v>
      </c>
      <c r="H52" s="58"/>
    </row>
    <row r="53" spans="1:8" s="7" customFormat="1" ht="15.75" thickBot="1">
      <c r="A53" s="88"/>
      <c r="B53" s="389"/>
      <c r="C53" s="69" t="s">
        <v>0</v>
      </c>
      <c r="D53" s="61">
        <f>SUM(D46:D52)</f>
        <v>320000</v>
      </c>
      <c r="E53" s="61">
        <f>SUM(E46:E52)</f>
        <v>146140.49</v>
      </c>
      <c r="F53" s="61">
        <f>SUM(F46:F52)</f>
        <v>173859.51</v>
      </c>
      <c r="G53" s="72">
        <f>SUM(G46:G52)</f>
        <v>292280.98</v>
      </c>
      <c r="H53" s="61">
        <f>SUM(H46:H52)</f>
        <v>321000</v>
      </c>
    </row>
    <row r="54" spans="1:8" s="6" customFormat="1" ht="15.75" thickTop="1">
      <c r="A54" s="87"/>
      <c r="B54" s="388"/>
      <c r="C54" s="68"/>
      <c r="D54" s="58"/>
      <c r="E54" s="58"/>
      <c r="F54" s="57"/>
      <c r="G54" s="75"/>
      <c r="H54" s="58"/>
    </row>
    <row r="55" spans="1:8" s="6" customFormat="1">
      <c r="A55" s="87"/>
      <c r="B55" s="388"/>
      <c r="C55" s="68"/>
      <c r="D55" s="58"/>
      <c r="E55" s="58"/>
      <c r="F55" s="57"/>
      <c r="G55" s="75"/>
      <c r="H55" s="58"/>
    </row>
    <row r="56" spans="1:8" s="6" customFormat="1" ht="30.75" thickBot="1">
      <c r="A56" s="87">
        <v>4600</v>
      </c>
      <c r="B56" s="388"/>
      <c r="C56" s="117" t="s">
        <v>59</v>
      </c>
      <c r="D56" s="61">
        <f>D53+D39+D33+D29</f>
        <v>6090909.79</v>
      </c>
      <c r="E56" s="61">
        <f>E53+E39+E33+E29</f>
        <v>3449553.84</v>
      </c>
      <c r="F56" s="61">
        <f>F53+F39+F33+F29</f>
        <v>2641355.9499999997</v>
      </c>
      <c r="G56" s="72">
        <f>G53+G39+G33+G29</f>
        <v>6899107.6799999997</v>
      </c>
      <c r="H56" s="61">
        <f t="shared" ref="H56" si="9">H53+H39+H33+H29</f>
        <v>6527898.29</v>
      </c>
    </row>
    <row r="57" spans="1:8" s="6" customFormat="1" ht="15" customHeight="1" thickTop="1">
      <c r="A57" s="87"/>
      <c r="B57" s="388"/>
      <c r="C57" s="68"/>
      <c r="D57" s="58"/>
      <c r="E57" s="58"/>
      <c r="F57" s="57"/>
      <c r="G57" s="75"/>
      <c r="H57" s="58"/>
    </row>
    <row r="58" spans="1:8" s="6" customFormat="1" ht="15" customHeight="1">
      <c r="A58" s="87"/>
      <c r="B58" s="388"/>
      <c r="C58" s="68"/>
      <c r="D58" s="58"/>
      <c r="E58" s="58"/>
      <c r="F58" s="57"/>
      <c r="G58" s="75"/>
      <c r="H58" s="58"/>
    </row>
    <row r="59" spans="1:8" s="7" customFormat="1" ht="15" customHeight="1" thickBot="1">
      <c r="A59" s="88">
        <v>5400</v>
      </c>
      <c r="B59" s="389"/>
      <c r="C59" s="117" t="s">
        <v>60</v>
      </c>
      <c r="D59" s="61">
        <f>D18-D56</f>
        <v>0</v>
      </c>
      <c r="E59" s="61">
        <f>E18-E56</f>
        <v>2641356.16</v>
      </c>
      <c r="F59" s="61">
        <f>F18-F56</f>
        <v>-2641356.1599999997</v>
      </c>
      <c r="G59" s="72">
        <f>G18-G56</f>
        <v>-808197.88999999966</v>
      </c>
      <c r="H59" s="61">
        <f t="shared" ref="H59" si="10">H18-H56</f>
        <v>0</v>
      </c>
    </row>
    <row r="60" spans="1:8" s="6" customFormat="1" ht="15" customHeight="1" thickTop="1">
      <c r="A60" s="87"/>
      <c r="B60" s="388"/>
      <c r="C60" s="68"/>
      <c r="D60" s="58"/>
      <c r="E60" s="58"/>
      <c r="F60" s="57"/>
      <c r="G60" s="75"/>
      <c r="H60" s="58"/>
    </row>
    <row r="61" spans="1:8" s="6" customFormat="1" ht="15" hidden="1" customHeight="1">
      <c r="A61" s="87"/>
      <c r="B61" s="388"/>
      <c r="C61" s="68"/>
      <c r="D61" s="58"/>
      <c r="E61" s="58"/>
      <c r="F61" s="57"/>
      <c r="G61" s="75"/>
      <c r="H61" s="58"/>
    </row>
    <row r="62" spans="1:8" s="6" customFormat="1" ht="15" customHeight="1">
      <c r="A62" s="87"/>
      <c r="B62" s="388"/>
      <c r="C62" s="68"/>
      <c r="D62" s="58"/>
      <c r="E62" s="58"/>
      <c r="F62" s="57"/>
      <c r="G62" s="75"/>
      <c r="H62" s="58"/>
    </row>
    <row r="63" spans="1:8" s="6" customFormat="1" ht="15" customHeight="1">
      <c r="A63" s="88">
        <v>6300</v>
      </c>
      <c r="B63" s="389"/>
      <c r="C63" s="117" t="s">
        <v>88</v>
      </c>
      <c r="D63" s="58"/>
      <c r="E63" s="58"/>
      <c r="F63" s="57"/>
      <c r="G63" s="75"/>
      <c r="H63" s="58"/>
    </row>
    <row r="64" spans="1:8" s="6" customFormat="1" ht="15" customHeight="1">
      <c r="A64" s="87"/>
      <c r="B64" s="388"/>
      <c r="C64" s="68"/>
      <c r="D64" s="58"/>
      <c r="E64" s="58"/>
      <c r="F64" s="57"/>
      <c r="G64" s="75"/>
      <c r="H64" s="58"/>
    </row>
    <row r="65" spans="1:8" s="6" customFormat="1" ht="15" customHeight="1">
      <c r="A65" s="87" t="s">
        <v>110</v>
      </c>
      <c r="B65" s="388"/>
      <c r="C65" s="68" t="s">
        <v>47</v>
      </c>
      <c r="D65" s="58">
        <v>0</v>
      </c>
      <c r="E65" s="58">
        <v>0</v>
      </c>
      <c r="F65" s="57"/>
      <c r="G65" s="75"/>
      <c r="H65" s="58"/>
    </row>
    <row r="66" spans="1:8" s="7" customFormat="1" ht="15" customHeight="1" thickBot="1">
      <c r="A66" s="88"/>
      <c r="B66" s="389"/>
      <c r="C66" s="113" t="s">
        <v>0</v>
      </c>
      <c r="D66" s="61">
        <f>D65</f>
        <v>0</v>
      </c>
      <c r="E66" s="61">
        <f>E65</f>
        <v>0</v>
      </c>
      <c r="F66" s="61"/>
      <c r="G66" s="77">
        <v>0</v>
      </c>
      <c r="H66" s="61"/>
    </row>
    <row r="67" spans="1:8" s="6" customFormat="1" ht="15" customHeight="1" thickTop="1">
      <c r="A67" s="87"/>
      <c r="B67" s="388"/>
      <c r="C67" s="68"/>
      <c r="D67" s="58"/>
      <c r="E67" s="58"/>
      <c r="F67" s="57"/>
      <c r="G67" s="75"/>
      <c r="H67" s="58"/>
    </row>
    <row r="68" spans="1:8" s="6" customFormat="1" ht="15" hidden="1" customHeight="1">
      <c r="A68" s="87"/>
      <c r="B68" s="388"/>
      <c r="C68" s="68"/>
      <c r="D68" s="58"/>
      <c r="E68" s="58"/>
      <c r="F68" s="57"/>
      <c r="G68" s="75"/>
      <c r="H68" s="58"/>
    </row>
    <row r="69" spans="1:8" s="6" customFormat="1" ht="15" customHeight="1">
      <c r="A69" s="90"/>
      <c r="B69" s="390"/>
      <c r="C69" s="70"/>
      <c r="D69" s="58"/>
      <c r="E69" s="58"/>
      <c r="F69" s="57"/>
      <c r="G69" s="75"/>
      <c r="H69" s="58"/>
    </row>
    <row r="70" spans="1:8" s="7" customFormat="1" ht="15" customHeight="1" thickBot="1">
      <c r="A70" s="88">
        <v>6500</v>
      </c>
      <c r="B70" s="389"/>
      <c r="C70" s="117" t="s">
        <v>62</v>
      </c>
      <c r="D70" s="61">
        <f>D59-D66</f>
        <v>0</v>
      </c>
      <c r="E70" s="61">
        <f t="shared" ref="E70:G70" si="11">E59-E66</f>
        <v>2641356.16</v>
      </c>
      <c r="F70" s="61">
        <f t="shared" si="11"/>
        <v>-2641356.1599999997</v>
      </c>
      <c r="G70" s="72">
        <f t="shared" si="11"/>
        <v>-808197.88999999966</v>
      </c>
      <c r="H70" s="61">
        <f>H59-H66</f>
        <v>0</v>
      </c>
    </row>
    <row r="71" spans="1:8" s="6" customFormat="1" ht="15" customHeight="1" thickTop="1">
      <c r="A71" s="87"/>
      <c r="B71" s="388"/>
      <c r="C71" s="70"/>
      <c r="D71" s="58"/>
      <c r="E71" s="58"/>
      <c r="F71" s="57"/>
      <c r="G71" s="75"/>
      <c r="H71" s="58"/>
    </row>
    <row r="72" spans="1:8" s="7" customFormat="1" ht="15" customHeight="1" thickBot="1">
      <c r="A72" s="88">
        <v>6700</v>
      </c>
      <c r="B72" s="389"/>
      <c r="C72" s="117" t="s">
        <v>63</v>
      </c>
      <c r="D72" s="61">
        <f>D70</f>
        <v>0</v>
      </c>
      <c r="E72" s="61">
        <f t="shared" ref="E72:G72" si="12">E70</f>
        <v>2641356.16</v>
      </c>
      <c r="F72" s="61">
        <f t="shared" si="12"/>
        <v>-2641356.1599999997</v>
      </c>
      <c r="G72" s="77">
        <f t="shared" si="12"/>
        <v>-808197.88999999966</v>
      </c>
      <c r="H72" s="61">
        <f>H70</f>
        <v>0</v>
      </c>
    </row>
    <row r="73" spans="1:8" s="6" customFormat="1" ht="15" customHeight="1" thickTop="1" thickBot="1">
      <c r="A73" s="91"/>
      <c r="B73" s="391"/>
      <c r="C73" s="118"/>
      <c r="D73" s="167"/>
      <c r="E73" s="167"/>
      <c r="F73" s="42"/>
      <c r="G73" s="198"/>
      <c r="H73" s="167"/>
    </row>
    <row r="74" spans="1:8" s="6" customFormat="1" ht="15" customHeight="1">
      <c r="A74" s="92"/>
      <c r="B74" s="92"/>
      <c r="D74" s="9"/>
      <c r="E74" s="9"/>
      <c r="F74" s="9"/>
      <c r="G74" s="9"/>
      <c r="H74" s="9"/>
    </row>
    <row r="75" spans="1:8" s="6" customFormat="1" ht="15" customHeight="1">
      <c r="A75" s="92"/>
      <c r="B75" s="92"/>
      <c r="D75" s="9"/>
      <c r="E75" s="9"/>
      <c r="F75" s="9"/>
      <c r="G75" s="9"/>
      <c r="H75" s="9"/>
    </row>
    <row r="76" spans="1:8" s="6" customFormat="1" ht="15" customHeight="1">
      <c r="A76" s="92"/>
      <c r="B76" s="92"/>
      <c r="C76" s="66"/>
      <c r="D76" s="9"/>
      <c r="E76" s="9"/>
      <c r="F76" s="9"/>
      <c r="G76" s="9"/>
      <c r="H76" s="9"/>
    </row>
    <row r="77" spans="1:8" s="6" customFormat="1" ht="15" customHeight="1">
      <c r="A77" s="92"/>
      <c r="B77" s="92"/>
      <c r="D77" s="9"/>
      <c r="E77" s="9"/>
      <c r="F77" s="9"/>
      <c r="G77" s="9"/>
      <c r="H77" s="9"/>
    </row>
    <row r="78" spans="1:8" s="6" customFormat="1" ht="15" customHeight="1">
      <c r="A78" s="92"/>
      <c r="B78" s="92"/>
      <c r="D78" s="9"/>
      <c r="E78" s="9"/>
      <c r="F78" s="9"/>
      <c r="G78" s="9"/>
      <c r="H78" s="9"/>
    </row>
    <row r="79" spans="1:8" s="6" customFormat="1" ht="15" customHeight="1">
      <c r="A79" s="92"/>
      <c r="B79" s="92"/>
      <c r="D79" s="9"/>
      <c r="E79" s="9"/>
      <c r="F79" s="9"/>
      <c r="G79" s="9"/>
      <c r="H79" s="9"/>
    </row>
    <row r="80" spans="1:8" s="6" customFormat="1" ht="15" customHeight="1">
      <c r="A80" s="92"/>
      <c r="B80" s="92"/>
      <c r="D80" s="9"/>
      <c r="E80" s="9"/>
      <c r="F80" s="9"/>
      <c r="G80" s="9"/>
      <c r="H80" s="9"/>
    </row>
    <row r="81" spans="1:8" s="6" customFormat="1" ht="15" customHeight="1">
      <c r="A81" s="92"/>
      <c r="B81" s="92"/>
      <c r="D81" s="9"/>
      <c r="E81" s="9"/>
      <c r="F81" s="9"/>
      <c r="G81" s="9"/>
      <c r="H81" s="9"/>
    </row>
    <row r="82" spans="1:8" s="6" customFormat="1" ht="15" customHeight="1">
      <c r="A82" s="92"/>
      <c r="B82" s="92"/>
      <c r="D82" s="9"/>
      <c r="E82" s="9"/>
      <c r="F82" s="9"/>
      <c r="G82" s="9"/>
      <c r="H82" s="9"/>
    </row>
    <row r="83" spans="1:8" s="6" customFormat="1" ht="15" customHeight="1">
      <c r="A83" s="92"/>
      <c r="B83" s="92"/>
      <c r="D83" s="9"/>
      <c r="E83" s="9"/>
      <c r="F83" s="9"/>
      <c r="G83" s="9"/>
      <c r="H83" s="9"/>
    </row>
    <row r="84" spans="1:8" s="6" customFormat="1" ht="15" customHeight="1">
      <c r="A84" s="92"/>
      <c r="B84" s="92"/>
      <c r="D84" s="9"/>
      <c r="E84" s="9"/>
      <c r="F84" s="9"/>
      <c r="G84" s="9"/>
      <c r="H84" s="9"/>
    </row>
    <row r="85" spans="1:8" s="6" customFormat="1" ht="15" customHeight="1">
      <c r="A85" s="92"/>
      <c r="B85" s="92"/>
      <c r="D85" s="9"/>
      <c r="E85" s="9"/>
      <c r="F85" s="9"/>
      <c r="G85" s="9"/>
      <c r="H85" s="9"/>
    </row>
    <row r="86" spans="1:8" s="6" customFormat="1" ht="15" customHeight="1">
      <c r="A86" s="92"/>
      <c r="B86" s="92"/>
      <c r="D86" s="9"/>
      <c r="E86" s="9"/>
      <c r="F86" s="9"/>
      <c r="G86" s="9"/>
      <c r="H86" s="9"/>
    </row>
    <row r="87" spans="1:8" s="6" customFormat="1" ht="15" customHeight="1">
      <c r="A87" s="92"/>
      <c r="B87" s="92"/>
      <c r="D87" s="9"/>
      <c r="E87" s="9"/>
      <c r="F87" s="9"/>
      <c r="G87" s="9"/>
      <c r="H87" s="9"/>
    </row>
    <row r="88" spans="1:8" s="6" customFormat="1" ht="15" customHeight="1">
      <c r="A88" s="92"/>
      <c r="B88" s="92"/>
      <c r="D88" s="9"/>
      <c r="E88" s="9"/>
      <c r="F88" s="9"/>
      <c r="G88" s="9"/>
      <c r="H88" s="9"/>
    </row>
    <row r="89" spans="1:8" s="6" customFormat="1" ht="15" customHeight="1">
      <c r="A89" s="92"/>
      <c r="B89" s="92"/>
      <c r="D89" s="9"/>
      <c r="E89" s="9"/>
      <c r="F89" s="9"/>
      <c r="G89" s="9"/>
      <c r="H89" s="9"/>
    </row>
    <row r="90" spans="1:8" s="6" customFormat="1" ht="15" customHeight="1">
      <c r="A90" s="92"/>
      <c r="B90" s="92"/>
      <c r="D90" s="9"/>
      <c r="E90" s="9"/>
      <c r="F90" s="9"/>
      <c r="G90" s="9"/>
      <c r="H90" s="9"/>
    </row>
    <row r="91" spans="1:8" s="6" customFormat="1" ht="15" customHeight="1">
      <c r="A91" s="92"/>
      <c r="B91" s="92"/>
      <c r="D91" s="9"/>
      <c r="E91" s="9"/>
      <c r="F91" s="9"/>
      <c r="G91" s="9"/>
      <c r="H91" s="9"/>
    </row>
    <row r="92" spans="1:8" s="6" customFormat="1" ht="15" customHeight="1">
      <c r="A92" s="92"/>
      <c r="B92" s="92"/>
      <c r="D92" s="9"/>
      <c r="E92" s="9"/>
      <c r="F92" s="9"/>
      <c r="G92" s="9"/>
      <c r="H92" s="9"/>
    </row>
    <row r="93" spans="1:8" s="6" customFormat="1" ht="15" customHeight="1">
      <c r="A93" s="92"/>
      <c r="B93" s="92"/>
      <c r="D93" s="9"/>
      <c r="E93" s="9"/>
      <c r="F93" s="9"/>
      <c r="G93" s="9"/>
      <c r="H93" s="9"/>
    </row>
    <row r="94" spans="1:8" s="6" customFormat="1" ht="15" customHeight="1">
      <c r="A94" s="92"/>
      <c r="B94" s="92"/>
      <c r="D94" s="9"/>
      <c r="E94" s="9"/>
      <c r="F94" s="9"/>
      <c r="G94" s="9"/>
      <c r="H94" s="9"/>
    </row>
    <row r="95" spans="1:8" s="6" customFormat="1" ht="15" customHeight="1">
      <c r="A95" s="92"/>
      <c r="B95" s="92"/>
      <c r="D95" s="9"/>
      <c r="E95" s="9"/>
      <c r="F95" s="9"/>
      <c r="G95" s="9"/>
      <c r="H95" s="9"/>
    </row>
    <row r="96" spans="1:8" s="6" customFormat="1" ht="15" customHeight="1">
      <c r="A96" s="92"/>
      <c r="B96" s="92"/>
      <c r="D96" s="9"/>
      <c r="E96" s="9"/>
      <c r="F96" s="9"/>
      <c r="G96" s="9"/>
      <c r="H96" s="9"/>
    </row>
    <row r="97" spans="1:8" s="6" customFormat="1" ht="15" customHeight="1">
      <c r="A97" s="92"/>
      <c r="B97" s="92"/>
      <c r="D97" s="9"/>
      <c r="E97" s="9"/>
      <c r="F97" s="9"/>
      <c r="G97" s="9"/>
      <c r="H97" s="9"/>
    </row>
    <row r="98" spans="1:8" s="6" customFormat="1" ht="15" customHeight="1">
      <c r="A98" s="92"/>
      <c r="B98" s="92"/>
      <c r="D98" s="9"/>
      <c r="E98" s="9"/>
      <c r="F98" s="9"/>
      <c r="G98" s="9"/>
      <c r="H98" s="9"/>
    </row>
    <row r="99" spans="1:8" s="6" customFormat="1" ht="15" customHeight="1">
      <c r="A99" s="92"/>
      <c r="B99" s="92"/>
      <c r="D99" s="9"/>
      <c r="E99" s="9"/>
      <c r="F99" s="9"/>
      <c r="G99" s="9"/>
      <c r="H99" s="9"/>
    </row>
    <row r="100" spans="1:8" s="6" customFormat="1" ht="15" customHeight="1">
      <c r="A100" s="92"/>
      <c r="B100" s="92"/>
      <c r="D100" s="9"/>
      <c r="E100" s="9"/>
      <c r="F100" s="9"/>
      <c r="G100" s="9"/>
      <c r="H100" s="9"/>
    </row>
    <row r="101" spans="1:8" s="6" customFormat="1" ht="15" customHeight="1">
      <c r="A101" s="92"/>
      <c r="B101" s="92"/>
      <c r="D101" s="9"/>
      <c r="E101" s="9"/>
      <c r="F101" s="9"/>
      <c r="G101" s="9"/>
      <c r="H101" s="9"/>
    </row>
    <row r="102" spans="1:8" s="6" customFormat="1" ht="15" customHeight="1">
      <c r="A102" s="92"/>
      <c r="B102" s="92"/>
      <c r="D102" s="9"/>
      <c r="E102" s="9"/>
      <c r="F102" s="9"/>
      <c r="G102" s="9"/>
      <c r="H102" s="9"/>
    </row>
    <row r="103" spans="1:8" s="6" customFormat="1" ht="15" customHeight="1">
      <c r="A103" s="92"/>
      <c r="B103" s="92"/>
      <c r="D103" s="9"/>
      <c r="E103" s="9"/>
      <c r="F103" s="9"/>
      <c r="G103" s="9"/>
      <c r="H103" s="9"/>
    </row>
    <row r="104" spans="1:8" s="6" customFormat="1" ht="15" customHeight="1">
      <c r="A104" s="92"/>
      <c r="B104" s="92"/>
      <c r="D104" s="9"/>
      <c r="E104" s="9"/>
      <c r="F104" s="9"/>
      <c r="G104" s="9"/>
      <c r="H104" s="9"/>
    </row>
    <row r="105" spans="1:8" s="6" customFormat="1" ht="15" customHeight="1">
      <c r="A105" s="92"/>
      <c r="B105" s="92"/>
      <c r="D105" s="9"/>
      <c r="E105" s="9"/>
      <c r="F105" s="9"/>
      <c r="G105" s="9"/>
      <c r="H105" s="9"/>
    </row>
    <row r="106" spans="1:8" s="6" customFormat="1" ht="15" customHeight="1">
      <c r="A106" s="92"/>
      <c r="B106" s="92"/>
      <c r="D106" s="9"/>
      <c r="E106" s="9"/>
      <c r="F106" s="9"/>
      <c r="G106" s="9"/>
      <c r="H106" s="9"/>
    </row>
    <row r="107" spans="1:8" s="6" customFormat="1" ht="15" customHeight="1">
      <c r="A107" s="92"/>
      <c r="B107" s="92"/>
      <c r="D107" s="9"/>
      <c r="E107" s="9"/>
      <c r="F107" s="9"/>
      <c r="G107" s="9"/>
      <c r="H107" s="9"/>
    </row>
    <row r="108" spans="1:8" s="6" customFormat="1" ht="15" customHeight="1">
      <c r="A108" s="92"/>
      <c r="B108" s="92"/>
      <c r="D108" s="9"/>
      <c r="E108" s="9"/>
      <c r="F108" s="9"/>
      <c r="G108" s="9"/>
      <c r="H108" s="9"/>
    </row>
    <row r="109" spans="1:8" s="6" customFormat="1" ht="15" customHeight="1">
      <c r="A109" s="92"/>
      <c r="B109" s="92"/>
      <c r="D109" s="9"/>
      <c r="E109" s="9"/>
      <c r="F109" s="9"/>
      <c r="G109" s="9"/>
      <c r="H109" s="9"/>
    </row>
    <row r="110" spans="1:8" s="6" customFormat="1" ht="15" customHeight="1">
      <c r="A110" s="92"/>
      <c r="B110" s="92"/>
      <c r="D110" s="9"/>
      <c r="E110" s="9"/>
      <c r="F110" s="9"/>
      <c r="G110" s="9"/>
      <c r="H110" s="9"/>
    </row>
    <row r="111" spans="1:8" s="6" customFormat="1" ht="15" customHeight="1">
      <c r="A111" s="92"/>
      <c r="B111" s="92"/>
      <c r="D111" s="9"/>
      <c r="E111" s="9"/>
      <c r="F111" s="9"/>
      <c r="G111" s="9"/>
      <c r="H111" s="9"/>
    </row>
    <row r="112" spans="1:8" s="6" customFormat="1" ht="15" customHeight="1">
      <c r="A112" s="92"/>
      <c r="B112" s="92"/>
      <c r="D112" s="9"/>
      <c r="E112" s="9"/>
      <c r="F112" s="9"/>
      <c r="G112" s="9"/>
      <c r="H112" s="9"/>
    </row>
    <row r="113" spans="1:8" s="6" customFormat="1" ht="15" customHeight="1">
      <c r="A113" s="92"/>
      <c r="B113" s="92"/>
      <c r="D113" s="9"/>
      <c r="E113" s="9"/>
      <c r="F113" s="9"/>
      <c r="G113" s="9"/>
      <c r="H113" s="9"/>
    </row>
    <row r="114" spans="1:8" s="6" customFormat="1" ht="15" customHeight="1">
      <c r="A114" s="92"/>
      <c r="B114" s="92"/>
      <c r="D114" s="9"/>
      <c r="E114" s="9"/>
      <c r="F114" s="9"/>
      <c r="G114" s="9"/>
      <c r="H114" s="9"/>
    </row>
    <row r="115" spans="1:8" s="6" customFormat="1" ht="15" customHeight="1">
      <c r="A115" s="92"/>
      <c r="B115" s="92"/>
      <c r="D115" s="9"/>
      <c r="E115" s="9"/>
      <c r="F115" s="9"/>
      <c r="G115" s="9"/>
      <c r="H115" s="9"/>
    </row>
    <row r="116" spans="1:8" s="6" customFormat="1" ht="15" customHeight="1">
      <c r="A116" s="92"/>
      <c r="B116" s="92"/>
      <c r="D116" s="9"/>
      <c r="E116" s="9"/>
      <c r="F116" s="9"/>
      <c r="G116" s="9"/>
      <c r="H116" s="9"/>
    </row>
    <row r="117" spans="1:8" s="6" customFormat="1" ht="15" customHeight="1">
      <c r="A117" s="92"/>
      <c r="B117" s="92"/>
      <c r="D117" s="9"/>
      <c r="E117" s="9"/>
      <c r="F117" s="9"/>
      <c r="G117" s="9"/>
      <c r="H117" s="9"/>
    </row>
    <row r="118" spans="1:8" s="6" customFormat="1" ht="15" customHeight="1">
      <c r="A118" s="92"/>
      <c r="B118" s="92"/>
      <c r="D118" s="9"/>
      <c r="E118" s="9"/>
      <c r="F118" s="9"/>
      <c r="G118" s="9"/>
      <c r="H118" s="9"/>
    </row>
    <row r="119" spans="1:8" s="6" customFormat="1" ht="15" customHeight="1">
      <c r="A119" s="92"/>
      <c r="B119" s="92"/>
      <c r="D119" s="9"/>
      <c r="E119" s="9"/>
      <c r="F119" s="9"/>
      <c r="G119" s="9"/>
      <c r="H119" s="9"/>
    </row>
    <row r="120" spans="1:8" s="6" customFormat="1" ht="15" customHeight="1">
      <c r="A120" s="92"/>
      <c r="B120" s="92"/>
      <c r="D120" s="9"/>
      <c r="E120" s="9"/>
      <c r="F120" s="9"/>
      <c r="G120" s="9"/>
      <c r="H120" s="9"/>
    </row>
    <row r="121" spans="1:8" ht="15" customHeight="1">
      <c r="A121" s="3"/>
      <c r="B121" s="3"/>
      <c r="C121" s="3"/>
      <c r="D121" s="3"/>
      <c r="E121" s="3"/>
      <c r="F121" s="3"/>
      <c r="G121" s="3"/>
      <c r="H121" s="3"/>
    </row>
    <row r="122" spans="1:8" ht="15" customHeight="1">
      <c r="A122" s="3"/>
      <c r="B122" s="3"/>
      <c r="C122" s="3"/>
      <c r="D122" s="3"/>
      <c r="E122" s="3"/>
      <c r="F122" s="3"/>
      <c r="G122" s="3"/>
      <c r="H122" s="3"/>
    </row>
    <row r="123" spans="1:8" ht="15" customHeight="1">
      <c r="A123" s="3"/>
      <c r="B123" s="3"/>
      <c r="C123" s="3"/>
      <c r="D123" s="3"/>
      <c r="E123" s="3"/>
      <c r="F123" s="3"/>
      <c r="G123" s="3"/>
      <c r="H123" s="3"/>
    </row>
    <row r="124" spans="1:8" ht="15" customHeight="1">
      <c r="A124" s="3"/>
      <c r="B124" s="3"/>
      <c r="C124" s="3"/>
      <c r="D124" s="3"/>
      <c r="E124" s="3"/>
      <c r="F124" s="3"/>
      <c r="G124" s="3"/>
      <c r="H124" s="3"/>
    </row>
    <row r="125" spans="1:8" ht="15" customHeight="1">
      <c r="A125" s="3"/>
      <c r="B125" s="3"/>
      <c r="C125" s="3"/>
      <c r="D125" s="3"/>
      <c r="E125" s="3"/>
      <c r="F125" s="3"/>
      <c r="G125" s="3"/>
      <c r="H125" s="3"/>
    </row>
    <row r="126" spans="1:8" ht="15" customHeight="1">
      <c r="A126" s="3"/>
      <c r="B126" s="3"/>
      <c r="C126" s="3"/>
      <c r="D126" s="3"/>
      <c r="E126" s="3"/>
      <c r="F126" s="3"/>
      <c r="G126" s="3"/>
      <c r="H126" s="3"/>
    </row>
    <row r="127" spans="1:8" ht="15" customHeight="1">
      <c r="A127" s="3"/>
      <c r="B127" s="3"/>
      <c r="C127" s="3"/>
      <c r="D127" s="3"/>
      <c r="E127" s="3"/>
      <c r="F127" s="3"/>
      <c r="G127" s="3"/>
      <c r="H127" s="3"/>
    </row>
    <row r="128" spans="1:8" ht="15" customHeight="1">
      <c r="A128" s="3"/>
      <c r="B128" s="3"/>
      <c r="C128" s="3"/>
      <c r="D128" s="3"/>
      <c r="E128" s="3"/>
      <c r="F128" s="3"/>
      <c r="G128" s="3"/>
      <c r="H128" s="3"/>
    </row>
    <row r="129" spans="1:8" ht="15" customHeight="1">
      <c r="A129" s="3"/>
      <c r="B129" s="3"/>
      <c r="C129" s="3"/>
      <c r="D129" s="3"/>
      <c r="E129" s="3"/>
      <c r="F129" s="3"/>
      <c r="G129" s="3"/>
      <c r="H129" s="3"/>
    </row>
    <row r="130" spans="1:8" ht="15" customHeight="1">
      <c r="A130" s="3"/>
      <c r="B130" s="3"/>
      <c r="C130" s="3"/>
      <c r="D130" s="3"/>
      <c r="E130" s="3"/>
      <c r="F130" s="3"/>
      <c r="G130" s="3"/>
      <c r="H130" s="3"/>
    </row>
    <row r="131" spans="1:8" ht="15" customHeight="1">
      <c r="A131" s="3"/>
      <c r="B131" s="3"/>
      <c r="C131" s="3"/>
      <c r="D131" s="3"/>
      <c r="E131" s="3"/>
      <c r="F131" s="3"/>
      <c r="G131" s="3"/>
      <c r="H131" s="3"/>
    </row>
    <row r="132" spans="1:8" ht="15" customHeight="1">
      <c r="A132" s="3"/>
      <c r="B132" s="3"/>
      <c r="C132" s="3"/>
      <c r="D132" s="3"/>
      <c r="E132" s="3"/>
      <c r="F132" s="3"/>
      <c r="G132" s="3"/>
      <c r="H132" s="3"/>
    </row>
    <row r="133" spans="1:8" ht="15" customHeight="1">
      <c r="A133" s="3"/>
      <c r="B133" s="3"/>
      <c r="C133" s="3"/>
      <c r="D133" s="3"/>
      <c r="E133" s="3"/>
      <c r="F133" s="3"/>
      <c r="G133" s="3"/>
      <c r="H133" s="3"/>
    </row>
    <row r="134" spans="1:8" ht="15" customHeight="1">
      <c r="A134" s="3"/>
      <c r="B134" s="3"/>
      <c r="C134" s="3"/>
      <c r="D134" s="3"/>
      <c r="E134" s="3"/>
      <c r="F134" s="3"/>
      <c r="G134" s="3"/>
      <c r="H134" s="3"/>
    </row>
    <row r="135" spans="1:8" ht="15" customHeight="1">
      <c r="A135" s="3"/>
      <c r="B135" s="3"/>
      <c r="C135" s="3"/>
      <c r="D135" s="3"/>
      <c r="E135" s="3"/>
      <c r="F135" s="3"/>
      <c r="G135" s="3"/>
      <c r="H135" s="3"/>
    </row>
    <row r="136" spans="1:8" ht="15" customHeight="1">
      <c r="A136" s="3"/>
      <c r="B136" s="3"/>
      <c r="C136" s="3"/>
      <c r="D136" s="3"/>
      <c r="E136" s="3"/>
      <c r="F136" s="3"/>
      <c r="G136" s="3"/>
      <c r="H136" s="3"/>
    </row>
    <row r="137" spans="1:8" ht="15" customHeight="1">
      <c r="A137" s="3"/>
      <c r="B137" s="3"/>
      <c r="C137" s="3"/>
      <c r="D137" s="3"/>
      <c r="E137" s="3"/>
      <c r="F137" s="3"/>
      <c r="G137" s="3"/>
      <c r="H137" s="3"/>
    </row>
    <row r="138" spans="1:8" ht="15" customHeight="1">
      <c r="A138" s="3"/>
      <c r="B138" s="3"/>
      <c r="C138" s="3"/>
      <c r="D138" s="3"/>
      <c r="E138" s="3"/>
      <c r="F138" s="3"/>
      <c r="G138" s="3"/>
      <c r="H138" s="3"/>
    </row>
    <row r="139" spans="1:8" ht="15" customHeight="1">
      <c r="A139" s="3"/>
      <c r="B139" s="3"/>
      <c r="C139" s="3"/>
      <c r="D139" s="3"/>
      <c r="E139" s="3"/>
      <c r="F139" s="3"/>
      <c r="G139" s="3"/>
      <c r="H139" s="3"/>
    </row>
    <row r="140" spans="1:8" ht="15" customHeight="1">
      <c r="A140" s="3"/>
      <c r="B140" s="3"/>
      <c r="C140" s="3"/>
      <c r="D140" s="3"/>
      <c r="E140" s="3"/>
      <c r="F140" s="3"/>
      <c r="G140" s="3"/>
      <c r="H140" s="3"/>
    </row>
    <row r="141" spans="1:8" ht="15" customHeight="1">
      <c r="A141" s="3"/>
      <c r="B141" s="3"/>
      <c r="C141" s="3"/>
      <c r="D141" s="3"/>
      <c r="E141" s="3"/>
      <c r="F141" s="3"/>
      <c r="G141" s="3"/>
      <c r="H141" s="3"/>
    </row>
    <row r="142" spans="1:8" ht="15" customHeight="1">
      <c r="A142" s="3"/>
      <c r="B142" s="3"/>
      <c r="C142" s="3"/>
      <c r="D142" s="3"/>
      <c r="E142" s="3"/>
      <c r="F142" s="3"/>
      <c r="G142" s="3"/>
      <c r="H142" s="3"/>
    </row>
    <row r="143" spans="1:8" ht="15" customHeight="1">
      <c r="A143" s="3"/>
      <c r="B143" s="3"/>
      <c r="C143" s="3"/>
      <c r="D143" s="3"/>
      <c r="E143" s="3"/>
      <c r="F143" s="3"/>
      <c r="G143" s="3"/>
      <c r="H143" s="3"/>
    </row>
    <row r="144" spans="1:8" ht="15" customHeight="1">
      <c r="A144" s="3"/>
      <c r="B144" s="3"/>
      <c r="C144" s="3"/>
      <c r="D144" s="3"/>
      <c r="E144" s="3"/>
      <c r="F144" s="3"/>
      <c r="G144" s="3"/>
      <c r="H144" s="3"/>
    </row>
    <row r="145" spans="1:8" ht="15" customHeight="1">
      <c r="A145" s="3"/>
      <c r="B145" s="3"/>
      <c r="C145" s="3"/>
      <c r="D145" s="3"/>
      <c r="E145" s="3"/>
      <c r="F145" s="3"/>
      <c r="G145" s="3"/>
      <c r="H145" s="3"/>
    </row>
    <row r="146" spans="1:8" ht="15" customHeight="1">
      <c r="A146" s="3"/>
      <c r="B146" s="3"/>
      <c r="C146" s="3"/>
      <c r="D146" s="3"/>
      <c r="E146" s="3"/>
      <c r="F146" s="3"/>
      <c r="G146" s="3"/>
      <c r="H146" s="3"/>
    </row>
    <row r="147" spans="1:8" ht="15" customHeight="1">
      <c r="A147" s="3"/>
      <c r="B147" s="3"/>
      <c r="C147" s="3"/>
      <c r="D147" s="3"/>
      <c r="E147" s="3"/>
      <c r="F147" s="3"/>
      <c r="G147" s="3"/>
      <c r="H147" s="3"/>
    </row>
    <row r="148" spans="1:8" ht="15" customHeight="1">
      <c r="A148" s="3"/>
      <c r="B148" s="3"/>
      <c r="C148" s="3"/>
      <c r="D148" s="3"/>
      <c r="E148" s="3"/>
      <c r="F148" s="3"/>
      <c r="G148" s="3"/>
      <c r="H148" s="3"/>
    </row>
    <row r="149" spans="1:8" ht="15" customHeight="1">
      <c r="A149" s="3"/>
      <c r="B149" s="3"/>
      <c r="C149" s="3"/>
      <c r="D149" s="3"/>
      <c r="E149" s="3"/>
      <c r="F149" s="3"/>
      <c r="G149" s="3"/>
      <c r="H149" s="3"/>
    </row>
    <row r="150" spans="1:8" ht="15" customHeight="1">
      <c r="A150" s="3"/>
      <c r="B150" s="3"/>
      <c r="C150" s="3"/>
      <c r="D150" s="3"/>
      <c r="E150" s="3"/>
      <c r="F150" s="3"/>
      <c r="G150" s="3"/>
      <c r="H150" s="3"/>
    </row>
    <row r="151" spans="1:8" ht="15" customHeight="1">
      <c r="A151" s="3"/>
      <c r="B151" s="3"/>
      <c r="C151" s="3"/>
      <c r="D151" s="3"/>
      <c r="E151" s="3"/>
      <c r="F151" s="3"/>
      <c r="G151" s="3"/>
      <c r="H151" s="3"/>
    </row>
    <row r="152" spans="1:8" ht="15" customHeight="1">
      <c r="A152" s="3"/>
      <c r="B152" s="3"/>
      <c r="C152" s="3"/>
      <c r="D152" s="3"/>
      <c r="E152" s="3"/>
      <c r="F152" s="3"/>
      <c r="G152" s="3"/>
      <c r="H152" s="3"/>
    </row>
    <row r="153" spans="1:8" ht="15" customHeight="1">
      <c r="A153" s="3"/>
      <c r="B153" s="3"/>
      <c r="C153" s="3"/>
      <c r="D153" s="3"/>
      <c r="E153" s="3"/>
      <c r="F153" s="3"/>
      <c r="G153" s="3"/>
      <c r="H153" s="3"/>
    </row>
    <row r="154" spans="1:8" ht="15" customHeight="1">
      <c r="A154" s="3"/>
      <c r="B154" s="3"/>
      <c r="C154" s="3"/>
      <c r="D154" s="3"/>
      <c r="E154" s="3"/>
      <c r="F154" s="3"/>
      <c r="G154" s="3"/>
      <c r="H154" s="3"/>
    </row>
    <row r="155" spans="1:8" ht="15" customHeight="1">
      <c r="A155" s="3"/>
      <c r="B155" s="3"/>
      <c r="C155" s="3"/>
      <c r="D155" s="3"/>
      <c r="E155" s="3"/>
      <c r="F155" s="3"/>
      <c r="G155" s="3"/>
      <c r="H155" s="3"/>
    </row>
    <row r="156" spans="1:8" ht="15" customHeight="1">
      <c r="A156" s="3"/>
      <c r="B156" s="3"/>
      <c r="C156" s="3"/>
      <c r="D156" s="3"/>
      <c r="E156" s="3"/>
      <c r="F156" s="3"/>
      <c r="G156" s="3"/>
      <c r="H156" s="3"/>
    </row>
    <row r="157" spans="1:8" ht="15" customHeight="1">
      <c r="A157" s="3"/>
      <c r="B157" s="3"/>
      <c r="C157" s="3"/>
      <c r="D157" s="3"/>
      <c r="E157" s="3"/>
      <c r="F157" s="3"/>
      <c r="G157" s="3"/>
      <c r="H157" s="3"/>
    </row>
    <row r="158" spans="1:8" ht="15" customHeight="1">
      <c r="A158" s="3"/>
      <c r="B158" s="3"/>
      <c r="C158" s="3"/>
      <c r="D158" s="3"/>
      <c r="E158" s="3"/>
      <c r="F158" s="3"/>
      <c r="G158" s="3"/>
      <c r="H158" s="3"/>
    </row>
    <row r="159" spans="1:8" ht="15" customHeight="1">
      <c r="A159" s="3"/>
      <c r="B159" s="3"/>
      <c r="C159" s="3"/>
      <c r="D159" s="3"/>
      <c r="E159" s="3"/>
      <c r="F159" s="3"/>
      <c r="G159" s="3"/>
      <c r="H159" s="3"/>
    </row>
    <row r="160" spans="1:8" ht="15" customHeight="1">
      <c r="A160" s="3"/>
      <c r="B160" s="3"/>
      <c r="C160" s="3"/>
      <c r="D160" s="3"/>
      <c r="E160" s="3"/>
      <c r="F160" s="3"/>
      <c r="G160" s="3"/>
      <c r="H160" s="3"/>
    </row>
    <row r="161" spans="1:8" ht="15" customHeight="1">
      <c r="A161" s="3"/>
      <c r="B161" s="3"/>
      <c r="C161" s="3"/>
      <c r="D161" s="3"/>
      <c r="E161" s="3"/>
      <c r="F161" s="3"/>
      <c r="G161" s="3"/>
      <c r="H161" s="3"/>
    </row>
    <row r="162" spans="1:8" ht="15" customHeight="1">
      <c r="A162" s="3"/>
      <c r="B162" s="3"/>
      <c r="C162" s="3"/>
      <c r="D162" s="3"/>
      <c r="E162" s="3"/>
      <c r="F162" s="3"/>
      <c r="G162" s="3"/>
      <c r="H162" s="3"/>
    </row>
    <row r="163" spans="1:8" ht="15" customHeight="1">
      <c r="A163" s="3"/>
      <c r="B163" s="3"/>
      <c r="C163" s="3"/>
      <c r="D163" s="3"/>
      <c r="E163" s="3"/>
      <c r="F163" s="3"/>
      <c r="G163" s="3"/>
      <c r="H163" s="3"/>
    </row>
    <row r="164" spans="1:8" ht="15" customHeight="1">
      <c r="A164" s="3"/>
      <c r="B164" s="3"/>
      <c r="C164" s="3"/>
      <c r="D164" s="3"/>
      <c r="E164" s="3"/>
      <c r="F164" s="3"/>
      <c r="G164" s="3"/>
      <c r="H164" s="3"/>
    </row>
    <row r="165" spans="1:8" ht="15" customHeight="1">
      <c r="A165" s="3"/>
      <c r="B165" s="3"/>
      <c r="C165" s="3"/>
      <c r="D165" s="3"/>
      <c r="E165" s="3"/>
      <c r="F165" s="3"/>
      <c r="G165" s="3"/>
      <c r="H165" s="3"/>
    </row>
    <row r="166" spans="1:8" ht="15" customHeight="1">
      <c r="A166" s="3"/>
      <c r="B166" s="3"/>
      <c r="C166" s="3"/>
      <c r="D166" s="3"/>
      <c r="E166" s="3"/>
      <c r="F166" s="3"/>
      <c r="G166" s="3"/>
      <c r="H166" s="3"/>
    </row>
    <row r="167" spans="1:8" ht="15" customHeight="1">
      <c r="A167" s="3"/>
      <c r="B167" s="3"/>
      <c r="C167" s="3"/>
      <c r="D167" s="3"/>
      <c r="E167" s="3"/>
      <c r="F167" s="3"/>
      <c r="G167" s="3"/>
      <c r="H167" s="3"/>
    </row>
    <row r="168" spans="1:8" ht="15" customHeight="1">
      <c r="A168" s="3"/>
      <c r="B168" s="3"/>
      <c r="C168" s="3"/>
      <c r="D168" s="3"/>
      <c r="E168" s="3"/>
      <c r="F168" s="3"/>
      <c r="G168" s="3"/>
      <c r="H168" s="3"/>
    </row>
    <row r="169" spans="1:8" ht="15" customHeight="1">
      <c r="A169" s="3"/>
      <c r="B169" s="3"/>
      <c r="C169" s="3"/>
      <c r="D169" s="3"/>
      <c r="E169" s="3"/>
      <c r="F169" s="3"/>
      <c r="G169" s="3"/>
      <c r="H169" s="3"/>
    </row>
    <row r="170" spans="1:8" ht="15" customHeight="1">
      <c r="A170" s="3"/>
      <c r="B170" s="3"/>
      <c r="C170" s="3"/>
      <c r="D170" s="3"/>
      <c r="E170" s="3"/>
      <c r="F170" s="3"/>
      <c r="G170" s="3"/>
      <c r="H170" s="3"/>
    </row>
    <row r="171" spans="1:8" ht="15" customHeight="1">
      <c r="A171" s="3"/>
      <c r="B171" s="3"/>
      <c r="C171" s="3"/>
      <c r="D171" s="3"/>
      <c r="E171" s="3"/>
      <c r="F171" s="3"/>
      <c r="G171" s="3"/>
      <c r="H171" s="3"/>
    </row>
    <row r="172" spans="1:8" ht="15" customHeight="1">
      <c r="A172" s="3"/>
      <c r="B172" s="3"/>
      <c r="C172" s="3"/>
      <c r="D172" s="3"/>
      <c r="E172" s="3"/>
      <c r="F172" s="3"/>
      <c r="G172" s="3"/>
      <c r="H172" s="3"/>
    </row>
    <row r="173" spans="1:8" ht="15" customHeight="1">
      <c r="A173" s="3"/>
      <c r="B173" s="3"/>
      <c r="C173" s="3"/>
      <c r="D173" s="3"/>
      <c r="E173" s="3"/>
      <c r="F173" s="3"/>
      <c r="G173" s="3"/>
      <c r="H173" s="3"/>
    </row>
    <row r="174" spans="1:8" ht="15" customHeight="1">
      <c r="A174" s="3"/>
      <c r="B174" s="3"/>
      <c r="C174" s="3"/>
      <c r="D174" s="3"/>
      <c r="E174" s="3"/>
      <c r="F174" s="3"/>
      <c r="G174" s="3"/>
      <c r="H174" s="3"/>
    </row>
    <row r="175" spans="1:8" ht="15" customHeight="1">
      <c r="A175" s="3"/>
      <c r="B175" s="3"/>
      <c r="C175" s="3"/>
      <c r="D175" s="3"/>
      <c r="E175" s="3"/>
      <c r="F175" s="3"/>
      <c r="G175" s="3"/>
      <c r="H175" s="3"/>
    </row>
    <row r="176" spans="1:8" ht="15" customHeight="1">
      <c r="A176" s="3"/>
      <c r="B176" s="3"/>
      <c r="C176" s="3"/>
      <c r="D176" s="3"/>
      <c r="E176" s="3"/>
      <c r="F176" s="3"/>
      <c r="G176" s="3"/>
      <c r="H176" s="3"/>
    </row>
    <row r="177" spans="1:8" ht="15" customHeight="1">
      <c r="A177" s="3"/>
      <c r="B177" s="3"/>
      <c r="C177" s="3"/>
      <c r="D177" s="3"/>
      <c r="E177" s="3"/>
      <c r="F177" s="3"/>
      <c r="G177" s="3"/>
      <c r="H177" s="3"/>
    </row>
    <row r="178" spans="1:8" ht="15" customHeight="1">
      <c r="A178" s="3"/>
      <c r="B178" s="3"/>
      <c r="C178" s="3"/>
      <c r="D178" s="3"/>
      <c r="E178" s="3"/>
      <c r="F178" s="3"/>
      <c r="G178" s="3"/>
      <c r="H178" s="3"/>
    </row>
    <row r="179" spans="1:8" ht="15" customHeight="1">
      <c r="A179" s="3"/>
      <c r="B179" s="3"/>
      <c r="C179" s="3"/>
      <c r="D179" s="3"/>
      <c r="E179" s="3"/>
      <c r="F179" s="3"/>
      <c r="G179" s="3"/>
      <c r="H179" s="3"/>
    </row>
    <row r="180" spans="1:8" ht="15" customHeight="1">
      <c r="A180" s="3"/>
      <c r="B180" s="3"/>
      <c r="C180" s="3"/>
      <c r="D180" s="3"/>
      <c r="E180" s="3"/>
      <c r="F180" s="3"/>
      <c r="G180" s="3"/>
      <c r="H180" s="3"/>
    </row>
    <row r="181" spans="1:8" ht="15" customHeight="1">
      <c r="A181" s="3"/>
      <c r="B181" s="3"/>
      <c r="C181" s="3"/>
      <c r="D181" s="3"/>
      <c r="E181" s="3"/>
      <c r="F181" s="3"/>
      <c r="G181" s="3"/>
      <c r="H181" s="3"/>
    </row>
    <row r="182" spans="1:8" ht="15" customHeight="1">
      <c r="A182" s="3"/>
      <c r="B182" s="3"/>
      <c r="C182" s="3"/>
      <c r="D182" s="3"/>
      <c r="E182" s="3"/>
      <c r="F182" s="3"/>
      <c r="G182" s="3"/>
      <c r="H182" s="3"/>
    </row>
    <row r="183" spans="1:8" ht="15" customHeight="1">
      <c r="A183" s="3"/>
      <c r="B183" s="3"/>
      <c r="C183" s="3"/>
      <c r="D183" s="3"/>
      <c r="E183" s="3"/>
      <c r="F183" s="3"/>
      <c r="G183" s="3"/>
      <c r="H183" s="3"/>
    </row>
    <row r="184" spans="1:8" ht="15" customHeight="1">
      <c r="A184" s="3"/>
      <c r="B184" s="3"/>
      <c r="C184" s="3"/>
      <c r="D184" s="3"/>
      <c r="E184" s="3"/>
      <c r="F184" s="3"/>
      <c r="G184" s="3"/>
      <c r="H184" s="3"/>
    </row>
    <row r="185" spans="1:8" ht="15" customHeight="1">
      <c r="A185" s="3"/>
      <c r="B185" s="3"/>
      <c r="C185" s="3"/>
      <c r="D185" s="3"/>
      <c r="E185" s="3"/>
      <c r="F185" s="3"/>
      <c r="G185" s="3"/>
      <c r="H185" s="3"/>
    </row>
    <row r="186" spans="1:8" ht="15" customHeight="1">
      <c r="A186" s="3"/>
      <c r="B186" s="3"/>
      <c r="C186" s="3"/>
      <c r="D186" s="3"/>
      <c r="E186" s="3"/>
      <c r="F186" s="3"/>
      <c r="G186" s="3"/>
      <c r="H186" s="3"/>
    </row>
    <row r="187" spans="1:8" ht="15" customHeight="1">
      <c r="A187" s="3"/>
      <c r="B187" s="3"/>
      <c r="C187" s="3"/>
      <c r="D187" s="3"/>
      <c r="E187" s="3"/>
      <c r="F187" s="3"/>
      <c r="G187" s="3"/>
      <c r="H187" s="3"/>
    </row>
    <row r="188" spans="1:8" ht="15" customHeight="1">
      <c r="A188" s="3"/>
      <c r="B188" s="3"/>
      <c r="C188" s="3"/>
      <c r="D188" s="3"/>
      <c r="E188" s="3"/>
      <c r="F188" s="3"/>
      <c r="G188" s="3"/>
      <c r="H188" s="3"/>
    </row>
    <row r="189" spans="1:8" ht="15" customHeight="1">
      <c r="A189" s="3"/>
      <c r="B189" s="3"/>
      <c r="C189" s="3"/>
      <c r="D189" s="3"/>
      <c r="E189" s="3"/>
      <c r="F189" s="3"/>
      <c r="G189" s="3"/>
      <c r="H189" s="3"/>
    </row>
    <row r="190" spans="1:8" ht="15" customHeight="1">
      <c r="A190" s="3"/>
      <c r="B190" s="3"/>
      <c r="C190" s="3"/>
      <c r="D190" s="3"/>
      <c r="E190" s="3"/>
      <c r="F190" s="3"/>
      <c r="G190" s="3"/>
      <c r="H190" s="3"/>
    </row>
    <row r="191" spans="1:8" ht="15" customHeight="1">
      <c r="A191" s="3"/>
      <c r="B191" s="3"/>
      <c r="C191" s="3"/>
      <c r="D191" s="3"/>
      <c r="E191" s="3"/>
      <c r="F191" s="3"/>
      <c r="G191" s="3"/>
      <c r="H191" s="3"/>
    </row>
    <row r="192" spans="1:8" ht="15" customHeight="1">
      <c r="A192" s="3"/>
      <c r="B192" s="3"/>
      <c r="C192" s="3"/>
      <c r="D192" s="3"/>
      <c r="E192" s="3"/>
      <c r="F192" s="3"/>
      <c r="G192" s="3"/>
      <c r="H192" s="3"/>
    </row>
    <row r="193" spans="1:8" ht="15" customHeight="1">
      <c r="A193" s="3"/>
      <c r="B193" s="3"/>
      <c r="C193" s="3"/>
      <c r="D193" s="3"/>
      <c r="E193" s="3"/>
      <c r="F193" s="3"/>
      <c r="G193" s="3"/>
      <c r="H193" s="3"/>
    </row>
    <row r="194" spans="1:8" ht="15" customHeight="1">
      <c r="A194" s="3"/>
      <c r="B194" s="3"/>
      <c r="C194" s="3"/>
      <c r="D194" s="3"/>
      <c r="E194" s="3"/>
      <c r="F194" s="3"/>
      <c r="G194" s="3"/>
      <c r="H194" s="3"/>
    </row>
    <row r="195" spans="1:8" ht="15" customHeight="1">
      <c r="A195" s="3"/>
      <c r="B195" s="3"/>
      <c r="C195" s="3"/>
      <c r="D195" s="3"/>
      <c r="E195" s="3"/>
      <c r="F195" s="3"/>
      <c r="G195" s="3"/>
      <c r="H195" s="3"/>
    </row>
    <row r="196" spans="1:8" ht="15" customHeight="1">
      <c r="A196" s="3"/>
      <c r="B196" s="3"/>
      <c r="C196" s="3"/>
      <c r="D196" s="3"/>
      <c r="E196" s="3"/>
      <c r="F196" s="3"/>
      <c r="G196" s="3"/>
      <c r="H196" s="3"/>
    </row>
    <row r="197" spans="1:8" ht="15" customHeight="1">
      <c r="A197" s="3"/>
      <c r="B197" s="3"/>
      <c r="C197" s="3"/>
      <c r="D197" s="3"/>
      <c r="E197" s="3"/>
      <c r="F197" s="3"/>
      <c r="G197" s="3"/>
      <c r="H197" s="3"/>
    </row>
    <row r="198" spans="1:8" ht="15" customHeight="1">
      <c r="A198" s="3"/>
      <c r="B198" s="3"/>
      <c r="C198" s="3"/>
      <c r="D198" s="3"/>
      <c r="E198" s="3"/>
      <c r="F198" s="3"/>
      <c r="G198" s="3"/>
      <c r="H198" s="3"/>
    </row>
    <row r="199" spans="1:8" ht="15" customHeight="1">
      <c r="A199" s="3"/>
      <c r="B199" s="3"/>
      <c r="C199" s="3"/>
      <c r="D199" s="3"/>
      <c r="E199" s="3"/>
      <c r="F199" s="3"/>
      <c r="G199" s="3"/>
      <c r="H199" s="3"/>
    </row>
    <row r="200" spans="1:8" ht="15" customHeight="1">
      <c r="A200" s="3"/>
      <c r="B200" s="3"/>
      <c r="C200" s="3"/>
      <c r="D200" s="3"/>
      <c r="E200" s="3"/>
      <c r="F200" s="3"/>
      <c r="G200" s="3"/>
      <c r="H200" s="3"/>
    </row>
    <row r="201" spans="1:8" ht="15" customHeight="1">
      <c r="A201" s="3"/>
      <c r="B201" s="3"/>
      <c r="C201" s="3"/>
      <c r="D201" s="3"/>
      <c r="E201" s="3"/>
      <c r="F201" s="3"/>
      <c r="G201" s="3"/>
      <c r="H201" s="3"/>
    </row>
    <row r="202" spans="1:8" ht="15" customHeight="1">
      <c r="A202" s="3"/>
      <c r="B202" s="3"/>
      <c r="C202" s="3"/>
      <c r="D202" s="3"/>
      <c r="E202" s="3"/>
      <c r="F202" s="3"/>
      <c r="G202" s="3"/>
      <c r="H202" s="3"/>
    </row>
    <row r="203" spans="1:8" ht="15" customHeight="1">
      <c r="A203" s="3"/>
      <c r="B203" s="3"/>
      <c r="C203" s="3"/>
      <c r="D203" s="3"/>
      <c r="E203" s="3"/>
      <c r="F203" s="3"/>
      <c r="G203" s="3"/>
      <c r="H203" s="3"/>
    </row>
    <row r="204" spans="1:8" ht="15" customHeight="1">
      <c r="A204" s="3"/>
      <c r="B204" s="3"/>
      <c r="C204" s="3"/>
      <c r="D204" s="3"/>
      <c r="E204" s="3"/>
      <c r="F204" s="3"/>
      <c r="G204" s="3"/>
      <c r="H204" s="3"/>
    </row>
  </sheetData>
  <mergeCells count="5">
    <mergeCell ref="A6:C8"/>
    <mergeCell ref="A1:G1"/>
    <mergeCell ref="A4:G4"/>
    <mergeCell ref="D6:H6"/>
    <mergeCell ref="A3:G3"/>
  </mergeCell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rowBreaks count="1" manualBreakCount="1">
    <brk id="73" max="16383" man="1"/>
  </rowBreaks>
  <ignoredErrors>
    <ignoredError sqref="F1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I83"/>
  <sheetViews>
    <sheetView view="pageBreakPreview" topLeftCell="A46" zoomScale="80" zoomScaleNormal="80" zoomScaleSheetLayoutView="80" workbookViewId="0">
      <selection activeCell="F55" sqref="F55"/>
    </sheetView>
  </sheetViews>
  <sheetFormatPr defaultColWidth="9.140625" defaultRowHeight="15"/>
  <cols>
    <col min="1" max="1" width="18.85546875" style="92" customWidth="1"/>
    <col min="2" max="2" width="47.85546875" style="92" customWidth="1"/>
    <col min="3" max="3" width="39" style="6" customWidth="1"/>
    <col min="4" max="4" width="18.140625" style="9" customWidth="1"/>
    <col min="5" max="5" width="17" style="9" customWidth="1"/>
    <col min="6" max="6" width="17.140625" style="9" customWidth="1"/>
    <col min="7" max="8" width="18.140625" style="9" customWidth="1"/>
    <col min="9" max="9" width="18.42578125" style="6" hidden="1" customWidth="1"/>
    <col min="10" max="16384" width="9.140625" style="6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 customHeight="1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72</v>
      </c>
      <c r="B4" s="660"/>
      <c r="C4" s="660"/>
      <c r="D4" s="660"/>
      <c r="E4" s="660"/>
      <c r="F4" s="660"/>
      <c r="G4" s="660"/>
    </row>
    <row r="5" spans="1:8" s="5" customFormat="1" ht="18.75" thickBot="1">
      <c r="A5" s="206"/>
      <c r="B5" s="206"/>
      <c r="C5" s="181"/>
      <c r="D5" s="24"/>
      <c r="E5" s="176">
        <v>5.3999999999999999E-2</v>
      </c>
      <c r="F5" s="176"/>
      <c r="G5" s="210">
        <v>6</v>
      </c>
      <c r="H5" s="210"/>
    </row>
    <row r="6" spans="1:8" s="7" customFormat="1" ht="40.5" customHeight="1" thickBot="1">
      <c r="A6" s="646" t="s">
        <v>45</v>
      </c>
      <c r="B6" s="655"/>
      <c r="C6" s="655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656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5.75" thickBot="1">
      <c r="A8" s="650"/>
      <c r="B8" s="656"/>
      <c r="C8" s="657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7" customFormat="1">
      <c r="A9" s="110" t="s">
        <v>796</v>
      </c>
      <c r="B9" s="577" t="s">
        <v>797</v>
      </c>
      <c r="C9" s="580" t="s">
        <v>51</v>
      </c>
      <c r="D9" s="323"/>
      <c r="E9" s="27"/>
      <c r="F9" s="27"/>
      <c r="G9" s="83"/>
      <c r="H9" s="83"/>
    </row>
    <row r="10" spans="1:8">
      <c r="A10" s="86"/>
      <c r="B10" s="479"/>
      <c r="C10" s="581"/>
      <c r="D10" s="324"/>
      <c r="E10" s="58"/>
      <c r="F10" s="58"/>
      <c r="G10" s="75"/>
      <c r="H10" s="75"/>
    </row>
    <row r="11" spans="1:8">
      <c r="A11" s="86" t="s">
        <v>1</v>
      </c>
      <c r="B11" s="479"/>
      <c r="C11" s="581" t="s">
        <v>51</v>
      </c>
      <c r="D11" s="324"/>
      <c r="E11" s="58"/>
      <c r="F11" s="58"/>
      <c r="G11" s="75"/>
      <c r="H11" s="75"/>
    </row>
    <row r="12" spans="1:8">
      <c r="A12" s="86"/>
      <c r="B12" s="479"/>
      <c r="C12" s="581"/>
      <c r="D12" s="324"/>
      <c r="E12" s="58"/>
      <c r="F12" s="58"/>
      <c r="G12" s="75"/>
      <c r="H12" s="75"/>
    </row>
    <row r="13" spans="1:8">
      <c r="A13" s="86">
        <v>1600</v>
      </c>
      <c r="B13" s="479"/>
      <c r="C13" s="581" t="s">
        <v>52</v>
      </c>
      <c r="D13" s="324"/>
      <c r="E13" s="58"/>
      <c r="F13" s="58"/>
      <c r="G13" s="75"/>
      <c r="H13" s="75"/>
    </row>
    <row r="14" spans="1:8">
      <c r="A14" s="87" t="s">
        <v>765</v>
      </c>
      <c r="B14" s="470" t="s">
        <v>798</v>
      </c>
      <c r="C14" s="417" t="s">
        <v>334</v>
      </c>
      <c r="D14" s="324">
        <v>13430474.187952897</v>
      </c>
      <c r="E14" s="58"/>
      <c r="F14" s="57">
        <f>D14-E14</f>
        <v>13430474.187952897</v>
      </c>
      <c r="G14" s="75">
        <f>E14/G5*12</f>
        <v>0</v>
      </c>
      <c r="H14" s="75">
        <v>12780414.9717767</v>
      </c>
    </row>
    <row r="15" spans="1:8">
      <c r="A15" s="87" t="s">
        <v>636</v>
      </c>
      <c r="B15" s="470"/>
      <c r="C15" s="417" t="s">
        <v>766</v>
      </c>
      <c r="D15" s="324"/>
      <c r="E15" s="58">
        <v>0</v>
      </c>
      <c r="F15" s="57">
        <f>D15-E15</f>
        <v>0</v>
      </c>
      <c r="G15" s="75"/>
      <c r="H15" s="75"/>
    </row>
    <row r="16" spans="1:8" s="7" customFormat="1" ht="15.75" thickBot="1">
      <c r="A16" s="88"/>
      <c r="B16" s="461"/>
      <c r="C16" s="582"/>
      <c r="D16" s="21">
        <f>SUM(D14)</f>
        <v>13430474.187952897</v>
      </c>
      <c r="E16" s="61">
        <f>SUM(E14:E15)</f>
        <v>0</v>
      </c>
      <c r="F16" s="61">
        <f>SUM(F14:F15)</f>
        <v>13430474.187952897</v>
      </c>
      <c r="G16" s="72">
        <f>SUM(G14:G15)</f>
        <v>0</v>
      </c>
      <c r="H16" s="72">
        <f>SUM(H14:H15)</f>
        <v>12780414.9717767</v>
      </c>
    </row>
    <row r="17" spans="1:8" ht="15.75" thickTop="1">
      <c r="A17" s="87"/>
      <c r="B17" s="470"/>
      <c r="C17" s="417"/>
      <c r="D17" s="325"/>
      <c r="E17" s="58"/>
      <c r="F17" s="58"/>
      <c r="G17" s="75"/>
      <c r="H17" s="75"/>
    </row>
    <row r="18" spans="1:8">
      <c r="A18" s="87"/>
      <c r="B18" s="470"/>
      <c r="C18" s="417"/>
      <c r="D18" s="324">
        <v>0</v>
      </c>
      <c r="E18" s="58"/>
      <c r="F18" s="58"/>
      <c r="G18" s="75">
        <v>0</v>
      </c>
      <c r="H18" s="75">
        <v>0</v>
      </c>
    </row>
    <row r="19" spans="1:8" s="7" customFormat="1" ht="15.75" thickBot="1">
      <c r="A19" s="88">
        <v>2800</v>
      </c>
      <c r="B19" s="461"/>
      <c r="C19" s="582" t="s">
        <v>53</v>
      </c>
      <c r="D19" s="21">
        <f>D16</f>
        <v>13430474.187952897</v>
      </c>
      <c r="E19" s="61">
        <f>E16</f>
        <v>0</v>
      </c>
      <c r="F19" s="61">
        <f>F16</f>
        <v>13430474.187952897</v>
      </c>
      <c r="G19" s="72">
        <f>G16</f>
        <v>0</v>
      </c>
      <c r="H19" s="72">
        <f>H16</f>
        <v>12780414.9717767</v>
      </c>
    </row>
    <row r="20" spans="1:8" ht="15.75" thickTop="1">
      <c r="A20" s="87"/>
      <c r="B20" s="470"/>
      <c r="C20" s="417"/>
      <c r="D20" s="324"/>
      <c r="E20" s="58"/>
      <c r="F20" s="58"/>
      <c r="G20" s="75"/>
      <c r="H20" s="75"/>
    </row>
    <row r="21" spans="1:8">
      <c r="A21" s="87"/>
      <c r="B21" s="470"/>
      <c r="C21" s="417"/>
      <c r="D21" s="324"/>
      <c r="E21" s="58"/>
      <c r="F21" s="58"/>
      <c r="G21" s="75"/>
      <c r="H21" s="75"/>
    </row>
    <row r="22" spans="1:8">
      <c r="A22" s="90">
        <v>2900</v>
      </c>
      <c r="B22" s="471"/>
      <c r="C22" s="581" t="s">
        <v>50</v>
      </c>
      <c r="D22" s="324"/>
      <c r="E22" s="58"/>
      <c r="F22" s="58"/>
      <c r="G22" s="75"/>
      <c r="H22" s="75"/>
    </row>
    <row r="23" spans="1:8">
      <c r="A23" s="90"/>
      <c r="B23" s="471"/>
      <c r="C23" s="581"/>
      <c r="D23" s="324"/>
      <c r="E23" s="58"/>
      <c r="F23" s="58"/>
      <c r="G23" s="75"/>
      <c r="H23" s="75"/>
    </row>
    <row r="24" spans="1:8">
      <c r="A24" s="90">
        <v>3000</v>
      </c>
      <c r="B24" s="471"/>
      <c r="C24" s="583" t="s">
        <v>67</v>
      </c>
      <c r="D24" s="324"/>
      <c r="E24" s="58"/>
      <c r="F24" s="58"/>
      <c r="G24" s="75"/>
      <c r="H24" s="75"/>
    </row>
    <row r="25" spans="1:8" ht="15.75">
      <c r="A25" s="87" t="s">
        <v>343</v>
      </c>
      <c r="B25" s="397" t="s">
        <v>799</v>
      </c>
      <c r="C25" s="417" t="s">
        <v>344</v>
      </c>
      <c r="D25" s="324">
        <v>8961097.1256847475</v>
      </c>
      <c r="E25" s="58">
        <v>3293981.99</v>
      </c>
      <c r="F25" s="57">
        <f>D25-E25</f>
        <v>5667115.1356847472</v>
      </c>
      <c r="G25" s="588">
        <f>E25/$G$5*12</f>
        <v>6587963.9800000004</v>
      </c>
      <c r="H25" s="603">
        <v>8437311.1463413406</v>
      </c>
    </row>
    <row r="26" spans="1:8" ht="15.75">
      <c r="A26" s="87" t="s">
        <v>345</v>
      </c>
      <c r="B26" s="397" t="s">
        <v>799</v>
      </c>
      <c r="C26" s="417" t="s">
        <v>346</v>
      </c>
      <c r="D26" s="324">
        <v>213177.60000000003</v>
      </c>
      <c r="E26" s="58">
        <v>88846.8</v>
      </c>
      <c r="F26" s="57">
        <f>D26-E26</f>
        <v>124330.80000000003</v>
      </c>
      <c r="G26" s="75">
        <f>E26/$G$5*12</f>
        <v>177693.6</v>
      </c>
      <c r="H26" s="75">
        <v>213177.60000000003</v>
      </c>
    </row>
    <row r="27" spans="1:8" s="7" customFormat="1" ht="15.75" thickBot="1">
      <c r="A27" s="88"/>
      <c r="B27" s="461"/>
      <c r="C27" s="581" t="s">
        <v>0</v>
      </c>
      <c r="D27" s="21">
        <f>SUM(D25:D26)</f>
        <v>9174274.7256847471</v>
      </c>
      <c r="E27" s="61">
        <f>SUM(E25:E26)</f>
        <v>3382828.79</v>
      </c>
      <c r="F27" s="61">
        <f>SUM(F25:F26)</f>
        <v>5791445.9356847471</v>
      </c>
      <c r="G27" s="72">
        <f>SUM(G25:G26)</f>
        <v>6765657.5800000001</v>
      </c>
      <c r="H27" s="72">
        <f>SUM(H25:H26)</f>
        <v>8650488.7463413402</v>
      </c>
    </row>
    <row r="28" spans="1:8" ht="15.75" thickTop="1">
      <c r="A28" s="87"/>
      <c r="B28" s="470"/>
      <c r="C28" s="417"/>
      <c r="D28" s="324"/>
      <c r="E28" s="58"/>
      <c r="F28" s="58"/>
      <c r="G28" s="75"/>
      <c r="H28" s="75"/>
    </row>
    <row r="29" spans="1:8">
      <c r="A29" s="87"/>
      <c r="B29" s="470"/>
      <c r="C29" s="417"/>
      <c r="D29" s="324"/>
      <c r="E29" s="58"/>
      <c r="F29" s="58"/>
      <c r="G29" s="75"/>
      <c r="H29" s="75"/>
    </row>
    <row r="30" spans="1:8">
      <c r="A30" s="89" t="s">
        <v>68</v>
      </c>
      <c r="B30" s="460"/>
      <c r="C30" s="581" t="s">
        <v>69</v>
      </c>
      <c r="D30" s="324"/>
      <c r="E30" s="58"/>
      <c r="F30" s="58"/>
      <c r="G30" s="75"/>
      <c r="H30" s="75"/>
    </row>
    <row r="31" spans="1:8">
      <c r="A31" s="87" t="s">
        <v>111</v>
      </c>
      <c r="B31" s="470" t="s">
        <v>803</v>
      </c>
      <c r="C31" s="418" t="s">
        <v>12</v>
      </c>
      <c r="D31" s="324">
        <v>664649.50380706217</v>
      </c>
      <c r="E31" s="58">
        <v>225599.84</v>
      </c>
      <c r="F31" s="57">
        <f t="shared" ref="F31:F40" si="0">D31-E31</f>
        <v>439049.6638070622</v>
      </c>
      <c r="G31" s="75">
        <f t="shared" ref="G31:G40" si="1">E31/$G$5*12</f>
        <v>451199.68000000005</v>
      </c>
      <c r="H31" s="75">
        <v>621000.67219511163</v>
      </c>
    </row>
    <row r="32" spans="1:8" ht="15.75">
      <c r="A32" s="87" t="s">
        <v>112</v>
      </c>
      <c r="B32" s="397" t="s">
        <v>799</v>
      </c>
      <c r="C32" s="417" t="s">
        <v>35</v>
      </c>
      <c r="D32" s="324">
        <v>1186101.3599999999</v>
      </c>
      <c r="E32" s="58">
        <v>393806.53</v>
      </c>
      <c r="F32" s="57">
        <f t="shared" si="0"/>
        <v>792294.82999999984</v>
      </c>
      <c r="G32" s="75">
        <f t="shared" si="1"/>
        <v>787613.06</v>
      </c>
      <c r="H32" s="75">
        <v>1067049.3599999999</v>
      </c>
    </row>
    <row r="33" spans="1:8" ht="15.75">
      <c r="A33" s="87" t="s">
        <v>113</v>
      </c>
      <c r="B33" s="397" t="s">
        <v>799</v>
      </c>
      <c r="C33" s="417" t="s">
        <v>26</v>
      </c>
      <c r="D33" s="324">
        <v>61323.839999999997</v>
      </c>
      <c r="E33" s="58">
        <v>15342.66</v>
      </c>
      <c r="F33" s="57">
        <f t="shared" si="0"/>
        <v>45981.179999999993</v>
      </c>
      <c r="G33" s="75">
        <f t="shared" si="1"/>
        <v>30685.32</v>
      </c>
      <c r="H33" s="75">
        <v>61323.839999999997</v>
      </c>
    </row>
    <row r="34" spans="1:8" ht="15.75">
      <c r="A34" s="87" t="s">
        <v>114</v>
      </c>
      <c r="B34" s="397" t="s">
        <v>799</v>
      </c>
      <c r="C34" s="417" t="s">
        <v>544</v>
      </c>
      <c r="D34" s="324">
        <v>149400</v>
      </c>
      <c r="E34" s="58">
        <v>0</v>
      </c>
      <c r="F34" s="57">
        <f t="shared" si="0"/>
        <v>149400</v>
      </c>
      <c r="G34" s="75">
        <f t="shared" si="1"/>
        <v>0</v>
      </c>
      <c r="H34" s="75">
        <v>136200</v>
      </c>
    </row>
    <row r="35" spans="1:8" ht="15.75">
      <c r="A35" s="87" t="s">
        <v>115</v>
      </c>
      <c r="B35" s="397" t="s">
        <v>799</v>
      </c>
      <c r="C35" s="417" t="s">
        <v>25</v>
      </c>
      <c r="D35" s="324">
        <v>601231.43999999994</v>
      </c>
      <c r="E35" s="58">
        <v>223430.79</v>
      </c>
      <c r="F35" s="57">
        <f t="shared" si="0"/>
        <v>377800.64999999991</v>
      </c>
      <c r="G35" s="75">
        <f t="shared" si="1"/>
        <v>446861.58000000007</v>
      </c>
      <c r="H35" s="75">
        <v>554779.43999999994</v>
      </c>
    </row>
    <row r="36" spans="1:8" ht="15.75">
      <c r="A36" s="87" t="s">
        <v>116</v>
      </c>
      <c r="B36" s="397" t="s">
        <v>799</v>
      </c>
      <c r="C36" s="417" t="s">
        <v>323</v>
      </c>
      <c r="D36" s="324">
        <v>829097.06200904492</v>
      </c>
      <c r="E36" s="58">
        <v>284461.13</v>
      </c>
      <c r="F36" s="57">
        <f t="shared" si="0"/>
        <v>544635.93200904492</v>
      </c>
      <c r="G36" s="75">
        <f t="shared" si="1"/>
        <v>568922.26</v>
      </c>
      <c r="H36" s="75">
        <v>737399.29678816174</v>
      </c>
    </row>
    <row r="37" spans="1:8" ht="15.75">
      <c r="A37" s="87" t="s">
        <v>117</v>
      </c>
      <c r="B37" s="397" t="s">
        <v>799</v>
      </c>
      <c r="C37" s="417" t="s">
        <v>13</v>
      </c>
      <c r="D37" s="324">
        <v>38852.976452042341</v>
      </c>
      <c r="E37" s="58">
        <v>12886.22</v>
      </c>
      <c r="F37" s="57">
        <f t="shared" si="0"/>
        <v>25966.75645204234</v>
      </c>
      <c r="G37" s="75">
        <f t="shared" si="1"/>
        <v>25772.440000000002</v>
      </c>
      <c r="H37" s="75">
        <v>38852.976452042341</v>
      </c>
    </row>
    <row r="38" spans="1:8" ht="15.75">
      <c r="A38" s="87" t="s">
        <v>118</v>
      </c>
      <c r="B38" s="397" t="s">
        <v>799</v>
      </c>
      <c r="C38" s="417" t="s">
        <v>14</v>
      </c>
      <c r="D38" s="324">
        <v>41046.719999999994</v>
      </c>
      <c r="E38" s="58">
        <v>12343.76</v>
      </c>
      <c r="F38" s="57">
        <f t="shared" si="0"/>
        <v>28702.959999999992</v>
      </c>
      <c r="G38" s="75">
        <f t="shared" si="1"/>
        <v>24687.520000000004</v>
      </c>
      <c r="H38" s="75">
        <v>39262.079999999994</v>
      </c>
    </row>
    <row r="39" spans="1:8" ht="15.75">
      <c r="A39" s="87" t="s">
        <v>119</v>
      </c>
      <c r="B39" s="397" t="s">
        <v>799</v>
      </c>
      <c r="C39" s="417" t="s">
        <v>324</v>
      </c>
      <c r="D39" s="324">
        <v>2277</v>
      </c>
      <c r="E39" s="58">
        <v>568.75</v>
      </c>
      <c r="F39" s="57">
        <f t="shared" si="0"/>
        <v>1708.25</v>
      </c>
      <c r="G39" s="75">
        <f t="shared" si="1"/>
        <v>1137.5</v>
      </c>
      <c r="H39" s="75">
        <v>2178</v>
      </c>
    </row>
    <row r="40" spans="1:8" ht="15.75">
      <c r="A40" s="87" t="s">
        <v>638</v>
      </c>
      <c r="B40" s="397" t="s">
        <v>799</v>
      </c>
      <c r="C40" s="417" t="s">
        <v>637</v>
      </c>
      <c r="D40" s="324">
        <v>14400</v>
      </c>
      <c r="E40" s="58">
        <v>0</v>
      </c>
      <c r="F40" s="57">
        <f t="shared" si="0"/>
        <v>14400</v>
      </c>
      <c r="G40" s="75">
        <f t="shared" si="1"/>
        <v>0</v>
      </c>
      <c r="H40" s="75">
        <v>14400</v>
      </c>
    </row>
    <row r="41" spans="1:8" s="7" customFormat="1" ht="15.75" thickBot="1">
      <c r="A41" s="88"/>
      <c r="B41" s="461"/>
      <c r="C41" s="581" t="s">
        <v>0</v>
      </c>
      <c r="D41" s="21">
        <f>SUM(D31:D40)</f>
        <v>3588379.9022681494</v>
      </c>
      <c r="E41" s="61">
        <f>SUM(E31:E40)</f>
        <v>1168439.6800000002</v>
      </c>
      <c r="F41" s="61">
        <f>SUM(F31:F40)</f>
        <v>2419940.2222681488</v>
      </c>
      <c r="G41" s="72">
        <f>SUM(G31:G40)</f>
        <v>2336879.3600000003</v>
      </c>
      <c r="H41" s="72">
        <f>SUM(H31:H40)</f>
        <v>3272445.6654353156</v>
      </c>
    </row>
    <row r="42" spans="1:8" s="7" customFormat="1" ht="15.75" thickTop="1">
      <c r="A42" s="88"/>
      <c r="B42" s="461"/>
      <c r="C42" s="581"/>
      <c r="D42" s="326">
        <v>0</v>
      </c>
      <c r="E42" s="12"/>
      <c r="F42" s="12"/>
      <c r="G42" s="84"/>
      <c r="H42" s="84"/>
    </row>
    <row r="43" spans="1:8">
      <c r="A43" s="87" t="s">
        <v>120</v>
      </c>
      <c r="B43" s="470" t="s">
        <v>804</v>
      </c>
      <c r="C43" s="417" t="s">
        <v>341</v>
      </c>
      <c r="D43" s="324">
        <v>181480.56</v>
      </c>
      <c r="E43" s="58">
        <v>90740.52</v>
      </c>
      <c r="F43" s="57">
        <f>D43-E43</f>
        <v>90740.04</v>
      </c>
      <c r="G43" s="75">
        <f>E43/$G$5*12</f>
        <v>181481.04</v>
      </c>
      <c r="H43" s="75">
        <v>181480.56</v>
      </c>
    </row>
    <row r="44" spans="1:8">
      <c r="A44" s="87"/>
      <c r="B44" s="470"/>
      <c r="C44" s="417"/>
      <c r="D44" s="324"/>
      <c r="E44" s="58"/>
      <c r="F44" s="58"/>
      <c r="G44" s="75">
        <f>E44/11*12</f>
        <v>0</v>
      </c>
      <c r="H44" s="75">
        <f>F44/11*12</f>
        <v>0</v>
      </c>
    </row>
    <row r="45" spans="1:8">
      <c r="A45" s="90">
        <v>3800</v>
      </c>
      <c r="B45" s="471"/>
      <c r="C45" s="581" t="s">
        <v>55</v>
      </c>
      <c r="D45" s="324"/>
      <c r="E45" s="58"/>
      <c r="F45" s="58"/>
      <c r="G45" s="75">
        <f>E45/11*12</f>
        <v>0</v>
      </c>
      <c r="H45" s="75">
        <f>F45/11*12</f>
        <v>0</v>
      </c>
    </row>
    <row r="46" spans="1:8">
      <c r="A46" s="87" t="s">
        <v>121</v>
      </c>
      <c r="B46" s="470"/>
      <c r="C46" s="417" t="s">
        <v>47</v>
      </c>
      <c r="D46" s="324">
        <v>0</v>
      </c>
      <c r="E46" s="58"/>
      <c r="F46" s="58">
        <v>0</v>
      </c>
      <c r="G46" s="75">
        <f>E46/$G$5*12</f>
        <v>0</v>
      </c>
      <c r="H46" s="75">
        <f>F46/$G$5*12</f>
        <v>0</v>
      </c>
    </row>
    <row r="47" spans="1:8">
      <c r="A47" s="87" t="s">
        <v>122</v>
      </c>
      <c r="B47" s="470"/>
      <c r="C47" s="417" t="s">
        <v>342</v>
      </c>
      <c r="D47" s="324">
        <v>0</v>
      </c>
      <c r="E47" s="58"/>
      <c r="F47" s="58"/>
      <c r="G47" s="75">
        <f>E47/$G$5*12</f>
        <v>0</v>
      </c>
      <c r="H47" s="75">
        <f>F47/$G$5*12</f>
        <v>0</v>
      </c>
    </row>
    <row r="48" spans="1:8" s="7" customFormat="1" ht="15.75" thickBot="1">
      <c r="A48" s="88"/>
      <c r="B48" s="461"/>
      <c r="C48" s="581" t="s">
        <v>0</v>
      </c>
      <c r="D48" s="21">
        <f>SUM(D46:D47)</f>
        <v>0</v>
      </c>
      <c r="E48" s="61">
        <f>SUM(E46:E47)</f>
        <v>0</v>
      </c>
      <c r="F48" s="61">
        <f>SUM(F46:F47)</f>
        <v>0</v>
      </c>
      <c r="G48" s="77">
        <f>SUM(G46:G47)</f>
        <v>0</v>
      </c>
      <c r="H48" s="77">
        <f>SUM(H46:H47)</f>
        <v>0</v>
      </c>
    </row>
    <row r="49" spans="1:8" ht="15.75" thickTop="1">
      <c r="A49" s="87"/>
      <c r="B49" s="470"/>
      <c r="C49" s="417"/>
      <c r="D49" s="324"/>
      <c r="E49" s="58"/>
      <c r="F49" s="58"/>
      <c r="G49" s="75"/>
      <c r="H49" s="75"/>
    </row>
    <row r="50" spans="1:8">
      <c r="A50" s="87"/>
      <c r="B50" s="470"/>
      <c r="C50" s="417"/>
      <c r="D50" s="324"/>
      <c r="E50" s="58"/>
      <c r="F50" s="58"/>
      <c r="G50" s="75"/>
      <c r="H50" s="75"/>
    </row>
    <row r="51" spans="1:8">
      <c r="A51" s="87"/>
      <c r="B51" s="470"/>
      <c r="C51" s="417"/>
      <c r="D51" s="324"/>
      <c r="E51" s="58"/>
      <c r="F51" s="58"/>
      <c r="G51" s="75"/>
      <c r="H51" s="75"/>
    </row>
    <row r="52" spans="1:8">
      <c r="A52" s="90">
        <v>4400</v>
      </c>
      <c r="B52" s="471"/>
      <c r="C52" s="581" t="s">
        <v>57</v>
      </c>
      <c r="D52" s="324"/>
      <c r="E52" s="58"/>
      <c r="F52" s="58"/>
      <c r="G52" s="75"/>
      <c r="H52" s="75"/>
    </row>
    <row r="53" spans="1:8">
      <c r="A53" s="90"/>
      <c r="B53" s="471"/>
      <c r="C53" s="581"/>
      <c r="D53" s="324"/>
      <c r="E53" s="58"/>
      <c r="F53" s="58"/>
      <c r="G53" s="75"/>
      <c r="H53" s="75"/>
    </row>
    <row r="54" spans="1:8">
      <c r="A54" s="87" t="s">
        <v>290</v>
      </c>
      <c r="B54" s="470" t="s">
        <v>805</v>
      </c>
      <c r="C54" s="417" t="s">
        <v>15</v>
      </c>
      <c r="D54" s="324">
        <v>135</v>
      </c>
      <c r="E54" s="58"/>
      <c r="F54" s="57">
        <f t="shared" ref="F54:F65" si="2">D54-E54</f>
        <v>135</v>
      </c>
      <c r="G54" s="75">
        <f>E54/$G$5*12</f>
        <v>0</v>
      </c>
      <c r="H54" s="75">
        <v>0</v>
      </c>
    </row>
    <row r="55" spans="1:8">
      <c r="A55" s="87" t="s">
        <v>291</v>
      </c>
      <c r="B55" s="470"/>
      <c r="C55" s="417" t="s">
        <v>16</v>
      </c>
      <c r="D55" s="324"/>
      <c r="E55" s="58"/>
      <c r="F55" s="57">
        <f t="shared" si="2"/>
        <v>0</v>
      </c>
      <c r="G55" s="75">
        <f>E55/$G$5*12</f>
        <v>0</v>
      </c>
      <c r="H55" s="75"/>
    </row>
    <row r="56" spans="1:8">
      <c r="A56" s="87" t="s">
        <v>292</v>
      </c>
      <c r="B56" s="470"/>
      <c r="C56" s="418" t="s">
        <v>5</v>
      </c>
      <c r="D56" s="324"/>
      <c r="E56" s="136">
        <v>178.25</v>
      </c>
      <c r="F56" s="57">
        <f t="shared" si="2"/>
        <v>-178.25</v>
      </c>
      <c r="G56" s="75">
        <f>E56/$G$5*12</f>
        <v>356.5</v>
      </c>
      <c r="H56" s="75"/>
    </row>
    <row r="57" spans="1:8">
      <c r="A57" s="87" t="s">
        <v>107</v>
      </c>
      <c r="B57" s="470" t="s">
        <v>800</v>
      </c>
      <c r="C57" s="418"/>
      <c r="D57" s="324"/>
      <c r="E57" s="136">
        <v>5082</v>
      </c>
      <c r="F57" s="57">
        <f t="shared" si="2"/>
        <v>-5082</v>
      </c>
      <c r="G57" s="75"/>
      <c r="H57" s="75"/>
    </row>
    <row r="58" spans="1:8">
      <c r="A58" s="87" t="s">
        <v>557</v>
      </c>
      <c r="B58" s="470"/>
      <c r="C58" s="418" t="s">
        <v>556</v>
      </c>
      <c r="D58" s="324"/>
      <c r="E58" s="136">
        <v>5912</v>
      </c>
      <c r="F58" s="57">
        <f t="shared" si="2"/>
        <v>-5912</v>
      </c>
      <c r="G58" s="75">
        <f>E58/$G$5*12</f>
        <v>11824</v>
      </c>
      <c r="H58" s="75">
        <v>10000</v>
      </c>
    </row>
    <row r="59" spans="1:8">
      <c r="A59" s="87" t="s">
        <v>558</v>
      </c>
      <c r="B59" s="470"/>
      <c r="C59" s="418" t="s">
        <v>325</v>
      </c>
      <c r="D59" s="324"/>
      <c r="E59" s="136"/>
      <c r="F59" s="57">
        <f t="shared" si="2"/>
        <v>0</v>
      </c>
      <c r="G59" s="75">
        <f>E59/$G$5*12</f>
        <v>0</v>
      </c>
      <c r="H59" s="75"/>
    </row>
    <row r="60" spans="1:8">
      <c r="A60" s="87" t="s">
        <v>563</v>
      </c>
      <c r="B60" s="470"/>
      <c r="C60" s="418" t="s">
        <v>18</v>
      </c>
      <c r="D60" s="324"/>
      <c r="E60" s="136"/>
      <c r="F60" s="57">
        <f t="shared" si="2"/>
        <v>0</v>
      </c>
      <c r="G60" s="75"/>
      <c r="H60" s="75">
        <v>20000</v>
      </c>
    </row>
    <row r="61" spans="1:8">
      <c r="A61" s="87" t="s">
        <v>293</v>
      </c>
      <c r="B61" s="470" t="s">
        <v>846</v>
      </c>
      <c r="C61" s="417" t="s">
        <v>19</v>
      </c>
      <c r="D61" s="324">
        <v>172734</v>
      </c>
      <c r="E61" s="136">
        <v>103146</v>
      </c>
      <c r="F61" s="57">
        <f t="shared" si="2"/>
        <v>69588</v>
      </c>
      <c r="G61" s="75">
        <f>E61/$G$5*12</f>
        <v>206292</v>
      </c>
      <c r="H61" s="75">
        <v>185000</v>
      </c>
    </row>
    <row r="62" spans="1:8">
      <c r="A62" s="87" t="s">
        <v>294</v>
      </c>
      <c r="B62" s="470"/>
      <c r="C62" s="417" t="s">
        <v>21</v>
      </c>
      <c r="D62" s="324"/>
      <c r="E62" s="136">
        <v>60.87</v>
      </c>
      <c r="F62" s="57">
        <f t="shared" si="2"/>
        <v>-60.87</v>
      </c>
      <c r="G62" s="75">
        <f>E62/$G$5*12</f>
        <v>121.74</v>
      </c>
      <c r="H62" s="75"/>
    </row>
    <row r="63" spans="1:8">
      <c r="A63" s="87" t="s">
        <v>295</v>
      </c>
      <c r="B63" s="470" t="s">
        <v>847</v>
      </c>
      <c r="C63" s="417" t="s">
        <v>22</v>
      </c>
      <c r="D63" s="324">
        <v>3000</v>
      </c>
      <c r="E63" s="136">
        <v>798</v>
      </c>
      <c r="F63" s="57">
        <f t="shared" si="2"/>
        <v>2202</v>
      </c>
      <c r="G63" s="75">
        <f>E63/$G$5*12</f>
        <v>1596</v>
      </c>
      <c r="H63" s="75">
        <v>3000</v>
      </c>
    </row>
    <row r="64" spans="1:8">
      <c r="A64" s="87" t="s">
        <v>296</v>
      </c>
      <c r="B64" s="470" t="s">
        <v>848</v>
      </c>
      <c r="C64" s="417" t="s">
        <v>347</v>
      </c>
      <c r="D64" s="324">
        <v>34000</v>
      </c>
      <c r="E64" s="58"/>
      <c r="F64" s="57">
        <f t="shared" si="2"/>
        <v>34000</v>
      </c>
      <c r="G64" s="75">
        <f>E64/$G$5*12</f>
        <v>0</v>
      </c>
      <c r="H64" s="75">
        <v>34000</v>
      </c>
    </row>
    <row r="65" spans="1:8">
      <c r="A65" s="87" t="s">
        <v>297</v>
      </c>
      <c r="B65" s="470" t="s">
        <v>849</v>
      </c>
      <c r="C65" s="417" t="s">
        <v>399</v>
      </c>
      <c r="D65" s="324">
        <v>276470</v>
      </c>
      <c r="E65" s="58">
        <v>204049.6</v>
      </c>
      <c r="F65" s="57">
        <f t="shared" si="2"/>
        <v>72420.399999999994</v>
      </c>
      <c r="G65" s="75">
        <f>E65/$G$5*12</f>
        <v>408099.20000000007</v>
      </c>
      <c r="H65" s="75">
        <v>452300</v>
      </c>
    </row>
    <row r="66" spans="1:8" s="7" customFormat="1" ht="15.75" thickBot="1">
      <c r="A66" s="88"/>
      <c r="B66" s="461"/>
      <c r="C66" s="581" t="s">
        <v>0</v>
      </c>
      <c r="D66" s="21">
        <f>SUM(D54:D65)</f>
        <v>486339</v>
      </c>
      <c r="E66" s="61">
        <f>SUM(E54:E65)</f>
        <v>319226.71999999997</v>
      </c>
      <c r="F66" s="61">
        <f>SUM(F54:F65)</f>
        <v>167112.28</v>
      </c>
      <c r="G66" s="72">
        <f>SUM(G54:G65)</f>
        <v>628289.44000000006</v>
      </c>
      <c r="H66" s="72">
        <f>SUM(H54:H65)</f>
        <v>704300</v>
      </c>
    </row>
    <row r="67" spans="1:8" ht="15.75" thickTop="1">
      <c r="A67" s="87"/>
      <c r="B67" s="470"/>
      <c r="C67" s="417"/>
      <c r="D67" s="324"/>
      <c r="E67" s="58"/>
      <c r="F67" s="58"/>
      <c r="G67" s="75"/>
      <c r="H67" s="75"/>
    </row>
    <row r="68" spans="1:8" ht="30.75" thickBot="1">
      <c r="A68" s="87">
        <v>4600</v>
      </c>
      <c r="B68" s="470"/>
      <c r="C68" s="584" t="s">
        <v>59</v>
      </c>
      <c r="D68" s="21">
        <f>D66+D48+D43+D41+D27</f>
        <v>13430474.187952897</v>
      </c>
      <c r="E68" s="61">
        <f>E66+E48+E43+E41+E27</f>
        <v>4961235.71</v>
      </c>
      <c r="F68" s="61">
        <f>F66+F48+F43+F41+F27</f>
        <v>8469238.4779528957</v>
      </c>
      <c r="G68" s="72">
        <f>G66+G48+G43+G41+G27</f>
        <v>9912307.4199999999</v>
      </c>
      <c r="H68" s="72">
        <f>H66+H48+H43+H41+H27</f>
        <v>12808714.971776657</v>
      </c>
    </row>
    <row r="69" spans="1:8" ht="15.75" thickTop="1">
      <c r="A69" s="87"/>
      <c r="B69" s="470"/>
      <c r="C69" s="417"/>
      <c r="D69" s="324"/>
      <c r="E69" s="58"/>
      <c r="F69" s="58"/>
      <c r="G69" s="75"/>
      <c r="H69" s="75"/>
    </row>
    <row r="70" spans="1:8">
      <c r="A70" s="87"/>
      <c r="B70" s="470"/>
      <c r="C70" s="417"/>
      <c r="D70" s="324">
        <v>0</v>
      </c>
      <c r="E70" s="58"/>
      <c r="F70" s="58"/>
      <c r="G70" s="75"/>
      <c r="H70" s="75"/>
    </row>
    <row r="71" spans="1:8" ht="15.75" thickBot="1">
      <c r="A71" s="88">
        <v>5400</v>
      </c>
      <c r="B71" s="461"/>
      <c r="C71" s="582" t="s">
        <v>60</v>
      </c>
      <c r="D71" s="327">
        <f>D19-D68</f>
        <v>0</v>
      </c>
      <c r="E71" s="105">
        <f>E19-E68</f>
        <v>-4961235.71</v>
      </c>
      <c r="F71" s="105">
        <f>F19-F68</f>
        <v>4961235.7100000009</v>
      </c>
      <c r="G71" s="128">
        <f>G19-G68</f>
        <v>-9912307.4199999999</v>
      </c>
      <c r="H71" s="128">
        <f>H19-H68</f>
        <v>-28299.999999957159</v>
      </c>
    </row>
    <row r="72" spans="1:8" ht="15.75" thickTop="1">
      <c r="A72" s="87"/>
      <c r="B72" s="470"/>
      <c r="C72" s="417"/>
      <c r="D72" s="324"/>
      <c r="E72" s="58"/>
      <c r="F72" s="58"/>
      <c r="G72" s="75"/>
      <c r="H72" s="75"/>
    </row>
    <row r="73" spans="1:8">
      <c r="A73" s="87"/>
      <c r="B73" s="470"/>
      <c r="C73" s="417"/>
      <c r="D73" s="324"/>
      <c r="E73" s="58"/>
      <c r="F73" s="58"/>
      <c r="G73" s="75"/>
      <c r="H73" s="75"/>
    </row>
    <row r="74" spans="1:8" ht="30">
      <c r="A74" s="88">
        <v>6300</v>
      </c>
      <c r="B74" s="461"/>
      <c r="C74" s="584" t="s">
        <v>61</v>
      </c>
      <c r="D74" s="324"/>
      <c r="E74" s="58"/>
      <c r="F74" s="58"/>
      <c r="G74" s="75"/>
      <c r="H74" s="75"/>
    </row>
    <row r="75" spans="1:8">
      <c r="A75" s="87"/>
      <c r="B75" s="470"/>
      <c r="C75" s="417"/>
      <c r="D75" s="324"/>
      <c r="E75" s="58"/>
      <c r="F75" s="58"/>
      <c r="G75" s="75"/>
      <c r="H75" s="75"/>
    </row>
    <row r="76" spans="1:8">
      <c r="A76" s="87" t="s">
        <v>298</v>
      </c>
      <c r="B76" s="470"/>
      <c r="C76" s="417" t="s">
        <v>47</v>
      </c>
      <c r="D76" s="324">
        <v>0</v>
      </c>
      <c r="E76" s="58">
        <v>0</v>
      </c>
      <c r="F76" s="120"/>
      <c r="G76" s="75">
        <v>0</v>
      </c>
      <c r="H76" s="75">
        <v>0</v>
      </c>
    </row>
    <row r="77" spans="1:8" s="7" customFormat="1" ht="15.75" thickBot="1">
      <c r="A77" s="88"/>
      <c r="B77" s="461"/>
      <c r="C77" s="581" t="s">
        <v>0</v>
      </c>
      <c r="D77" s="21">
        <v>0</v>
      </c>
      <c r="E77" s="61">
        <f>E76</f>
        <v>0</v>
      </c>
      <c r="F77" s="39"/>
      <c r="G77" s="72">
        <v>0</v>
      </c>
      <c r="H77" s="72">
        <v>0</v>
      </c>
    </row>
    <row r="78" spans="1:8" ht="15.75" thickTop="1">
      <c r="A78" s="87"/>
      <c r="B78" s="470"/>
      <c r="C78" s="417"/>
      <c r="D78" s="324"/>
      <c r="E78" s="57"/>
      <c r="F78" s="119"/>
      <c r="G78" s="199"/>
      <c r="H78" s="199"/>
    </row>
    <row r="79" spans="1:8" s="7" customFormat="1" ht="45.75" thickBot="1">
      <c r="A79" s="88">
        <v>6500</v>
      </c>
      <c r="B79" s="461"/>
      <c r="C79" s="584" t="s">
        <v>62</v>
      </c>
      <c r="D79" s="327">
        <f>D71+D77</f>
        <v>0</v>
      </c>
      <c r="E79" s="105">
        <f>E71+E77</f>
        <v>-4961235.71</v>
      </c>
      <c r="F79" s="105">
        <f>F71+F77</f>
        <v>4961235.7100000009</v>
      </c>
      <c r="G79" s="128">
        <f>G71+G77</f>
        <v>-9912307.4199999999</v>
      </c>
      <c r="H79" s="128">
        <f>H71+H77</f>
        <v>-28299.999999957159</v>
      </c>
    </row>
    <row r="80" spans="1:8" ht="15.75" thickTop="1">
      <c r="A80" s="87"/>
      <c r="B80" s="470"/>
      <c r="C80" s="582"/>
      <c r="D80" s="328"/>
      <c r="E80" s="58"/>
      <c r="F80" s="123"/>
      <c r="G80" s="75"/>
      <c r="H80" s="75"/>
    </row>
    <row r="81" spans="1:8">
      <c r="A81" s="101"/>
      <c r="B81" s="578"/>
      <c r="C81" s="585"/>
      <c r="D81" s="328"/>
      <c r="E81" s="58"/>
      <c r="F81" s="54"/>
      <c r="G81" s="75"/>
      <c r="H81" s="75"/>
    </row>
    <row r="82" spans="1:8" s="7" customFormat="1" ht="60.75" thickBot="1">
      <c r="A82" s="88">
        <v>6700</v>
      </c>
      <c r="B82" s="461"/>
      <c r="C82" s="584" t="s">
        <v>63</v>
      </c>
      <c r="D82" s="329">
        <f>D79</f>
        <v>0</v>
      </c>
      <c r="E82" s="330">
        <f>E79</f>
        <v>-4961235.71</v>
      </c>
      <c r="F82" s="330">
        <f>F79</f>
        <v>4961235.7100000009</v>
      </c>
      <c r="G82" s="331">
        <f>G79</f>
        <v>-9912307.4199999999</v>
      </c>
      <c r="H82" s="331">
        <f>H79</f>
        <v>-28299.999999957159</v>
      </c>
    </row>
    <row r="83" spans="1:8" ht="15.75" thickBot="1">
      <c r="A83" s="91"/>
      <c r="B83" s="579"/>
      <c r="C83" s="118"/>
      <c r="D83" s="42"/>
      <c r="E83" s="42"/>
      <c r="F83" s="201"/>
      <c r="G83" s="198"/>
      <c r="H83" s="198"/>
    </row>
  </sheetData>
  <customSheetViews>
    <customSheetView guid="{FDA731C6-6FB3-4A94-83F6-34E751A839F6}" scale="80" fitToPage="1" printArea="1" hiddenColumns="1">
      <pane ySplit="9" topLeftCell="A76" activePane="bottomLeft" state="frozen"/>
      <selection pane="bottomLeft" activeCell="K83" sqref="K83"/>
      <pageMargins left="0.25" right="0.25" top="0.75" bottom="0.75" header="0.3" footer="0.3"/>
      <pageSetup paperSize="9" scale="69" fitToHeight="0" orientation="portrait" r:id="rId1"/>
    </customSheetView>
  </customSheetViews>
  <mergeCells count="5">
    <mergeCell ref="A3:G3"/>
    <mergeCell ref="A1:G1"/>
    <mergeCell ref="A4:G4"/>
    <mergeCell ref="A6:C8"/>
    <mergeCell ref="D6:H6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135"/>
  <sheetViews>
    <sheetView view="pageBreakPreview" topLeftCell="A94" zoomScale="70" zoomScaleNormal="70" zoomScaleSheetLayoutView="70" workbookViewId="0">
      <selection activeCell="I1" sqref="I1:I1048576"/>
    </sheetView>
  </sheetViews>
  <sheetFormatPr defaultColWidth="9.140625" defaultRowHeight="12.75"/>
  <cols>
    <col min="1" max="1" width="19.85546875" style="171" customWidth="1"/>
    <col min="2" max="2" width="46.28515625" style="171" bestFit="1" customWidth="1"/>
    <col min="3" max="3" width="50.7109375" style="172" customWidth="1"/>
    <col min="4" max="4" width="17.85546875" style="1" bestFit="1" customWidth="1"/>
    <col min="5" max="6" width="17.7109375" style="174" customWidth="1"/>
    <col min="7" max="7" width="17.7109375" style="1" customWidth="1"/>
    <col min="8" max="8" width="17.85546875" style="626" customWidth="1"/>
    <col min="9" max="16384" width="9.140625" style="172"/>
  </cols>
  <sheetData>
    <row r="1" spans="1:8" s="5" customFormat="1" ht="18">
      <c r="A1" s="662" t="s">
        <v>46</v>
      </c>
      <c r="B1" s="662"/>
      <c r="C1" s="662"/>
      <c r="D1" s="662"/>
      <c r="E1" s="662"/>
      <c r="F1" s="662"/>
      <c r="G1" s="662"/>
      <c r="H1" s="605"/>
    </row>
    <row r="2" spans="1:8" s="5" customFormat="1" ht="22.5" customHeight="1">
      <c r="A2" s="2"/>
      <c r="B2" s="2"/>
      <c r="C2" s="2"/>
      <c r="D2" s="2"/>
      <c r="E2" s="2"/>
      <c r="F2" s="2"/>
      <c r="G2" s="2"/>
      <c r="H2" s="604"/>
    </row>
    <row r="3" spans="1:8" s="5" customFormat="1" ht="22.5" customHeight="1">
      <c r="A3" s="661" t="str">
        <f>'[2]MUNICIPAL STAFF 2018-2019'!A3:G3</f>
        <v>DRAFT ADJUSTMENT BUDGET 2018/2019</v>
      </c>
      <c r="B3" s="661"/>
      <c r="C3" s="661"/>
      <c r="D3" s="661"/>
      <c r="E3" s="661"/>
      <c r="F3" s="661"/>
      <c r="G3" s="661"/>
      <c r="H3" s="605"/>
    </row>
    <row r="4" spans="1:8" s="5" customFormat="1" ht="18">
      <c r="A4" s="663" t="s">
        <v>559</v>
      </c>
      <c r="B4" s="663"/>
      <c r="C4" s="663"/>
      <c r="D4" s="663"/>
      <c r="E4" s="663"/>
      <c r="F4" s="663"/>
      <c r="G4" s="663"/>
      <c r="H4" s="605"/>
    </row>
    <row r="5" spans="1:8" s="5" customFormat="1" ht="18.75" thickBot="1">
      <c r="A5" s="206"/>
      <c r="B5" s="206"/>
      <c r="C5" s="181"/>
      <c r="D5" s="24"/>
      <c r="E5" s="26"/>
      <c r="F5" s="26"/>
      <c r="G5" s="177">
        <v>6</v>
      </c>
      <c r="H5" s="614"/>
    </row>
    <row r="6" spans="1:8" s="6" customFormat="1" ht="28.5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6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615" t="s">
        <v>770</v>
      </c>
    </row>
    <row r="8" spans="1:8" s="6" customFormat="1" ht="45.75" thickBot="1">
      <c r="A8" s="650"/>
      <c r="B8" s="657"/>
      <c r="C8" s="651"/>
      <c r="D8" s="293" t="s">
        <v>65</v>
      </c>
      <c r="E8" s="454" t="s">
        <v>286</v>
      </c>
      <c r="F8" s="456" t="s">
        <v>321</v>
      </c>
      <c r="G8" s="454" t="s">
        <v>87</v>
      </c>
      <c r="H8" s="616" t="s">
        <v>969</v>
      </c>
    </row>
    <row r="9" spans="1:8" s="6" customFormat="1" ht="15">
      <c r="A9" s="93" t="s">
        <v>796</v>
      </c>
      <c r="B9" s="402" t="s">
        <v>797</v>
      </c>
      <c r="C9" s="10" t="s">
        <v>51</v>
      </c>
      <c r="D9" s="447"/>
      <c r="E9" s="574"/>
      <c r="F9" s="455"/>
      <c r="G9" s="457"/>
      <c r="H9" s="617"/>
    </row>
    <row r="10" spans="1:8" s="6" customFormat="1" ht="15">
      <c r="A10" s="100" t="s">
        <v>178</v>
      </c>
      <c r="B10" s="406" t="s">
        <v>851</v>
      </c>
      <c r="C10" s="59" t="s">
        <v>348</v>
      </c>
      <c r="D10" s="163">
        <v>4551860</v>
      </c>
      <c r="E10" s="55">
        <v>2215621.67</v>
      </c>
      <c r="F10" s="58">
        <f>D10-E10</f>
        <v>2336238.33</v>
      </c>
      <c r="G10" s="58">
        <f>E10/$G$5*12</f>
        <v>4431243.34</v>
      </c>
      <c r="H10" s="618">
        <v>4754922.8571428573</v>
      </c>
    </row>
    <row r="11" spans="1:8" s="7" customFormat="1" ht="15.75" thickBot="1">
      <c r="A11" s="88"/>
      <c r="B11" s="389"/>
      <c r="C11" s="56" t="s">
        <v>0</v>
      </c>
      <c r="D11" s="39">
        <f t="shared" ref="D11:G11" si="0">D9+D10</f>
        <v>4551860</v>
      </c>
      <c r="E11" s="61">
        <f t="shared" si="0"/>
        <v>2215621.67</v>
      </c>
      <c r="F11" s="112">
        <f t="shared" si="0"/>
        <v>2336238.33</v>
      </c>
      <c r="G11" s="112">
        <f t="shared" si="0"/>
        <v>4431243.34</v>
      </c>
      <c r="H11" s="619">
        <f t="shared" ref="H11" si="1">H9+H10</f>
        <v>4754922.8571428573</v>
      </c>
    </row>
    <row r="12" spans="1:8" s="6" customFormat="1" ht="15.75" thickTop="1">
      <c r="A12" s="175"/>
      <c r="B12" s="403"/>
      <c r="C12" s="64"/>
      <c r="D12" s="365"/>
      <c r="E12" s="55"/>
      <c r="F12" s="76"/>
      <c r="G12" s="58"/>
      <c r="H12" s="620"/>
    </row>
    <row r="13" spans="1:8" s="6" customFormat="1" ht="15">
      <c r="A13" s="86">
        <v>1600</v>
      </c>
      <c r="B13" s="387"/>
      <c r="C13" s="56" t="s">
        <v>52</v>
      </c>
      <c r="D13" s="365"/>
      <c r="E13" s="55"/>
      <c r="F13" s="76"/>
      <c r="G13" s="58"/>
      <c r="H13" s="620"/>
    </row>
    <row r="14" spans="1:8" s="6" customFormat="1" ht="15">
      <c r="A14" s="87" t="s">
        <v>179</v>
      </c>
      <c r="B14" s="388" t="s">
        <v>798</v>
      </c>
      <c r="C14" s="59" t="s">
        <v>41</v>
      </c>
      <c r="D14" s="365">
        <v>12917945.4521384</v>
      </c>
      <c r="E14" s="55">
        <v>12917945</v>
      </c>
      <c r="F14" s="58">
        <f>D14-E14</f>
        <v>0.45213839970529079</v>
      </c>
      <c r="G14" s="58">
        <f>D14</f>
        <v>12917945.4521384</v>
      </c>
      <c r="H14" s="620">
        <v>20818451.312551901</v>
      </c>
    </row>
    <row r="15" spans="1:8" s="6" customFormat="1" ht="15">
      <c r="A15" s="87" t="s">
        <v>180</v>
      </c>
      <c r="B15" s="388" t="s">
        <v>852</v>
      </c>
      <c r="C15" s="59" t="s">
        <v>42</v>
      </c>
      <c r="D15" s="365">
        <v>1570000</v>
      </c>
      <c r="E15" s="55">
        <v>1354149.19</v>
      </c>
      <c r="F15" s="58">
        <f>D15-E15</f>
        <v>215850.81000000006</v>
      </c>
      <c r="G15" s="58">
        <f t="shared" ref="G15" si="2">E15/$G$5*12</f>
        <v>2708298.38</v>
      </c>
      <c r="H15" s="620">
        <v>1570000</v>
      </c>
    </row>
    <row r="16" spans="1:8" s="6" customFormat="1" ht="15">
      <c r="A16" s="87" t="s">
        <v>181</v>
      </c>
      <c r="B16" s="388"/>
      <c r="C16" s="59" t="s">
        <v>44</v>
      </c>
      <c r="D16" s="365"/>
      <c r="E16" s="55"/>
      <c r="F16" s="58"/>
      <c r="G16" s="58">
        <f>E16</f>
        <v>0</v>
      </c>
      <c r="H16" s="620"/>
    </row>
    <row r="17" spans="1:8" s="7" customFormat="1" ht="15.75" thickBot="1">
      <c r="A17" s="88"/>
      <c r="B17" s="389"/>
      <c r="C17" s="56" t="s">
        <v>0</v>
      </c>
      <c r="D17" s="39">
        <f t="shared" ref="D17:G17" si="3">SUM(D14:D16)</f>
        <v>14487945.4521384</v>
      </c>
      <c r="E17" s="61">
        <f t="shared" si="3"/>
        <v>14272094.189999999</v>
      </c>
      <c r="F17" s="112">
        <f t="shared" si="3"/>
        <v>215851.26213839976</v>
      </c>
      <c r="G17" s="112">
        <f t="shared" si="3"/>
        <v>15626243.832138401</v>
      </c>
      <c r="H17" s="619">
        <f t="shared" ref="H17" si="4">SUM(H14:H16)</f>
        <v>22388451.312551901</v>
      </c>
    </row>
    <row r="18" spans="1:8" s="6" customFormat="1" ht="15.75" thickTop="1">
      <c r="A18" s="87"/>
      <c r="B18" s="388"/>
      <c r="C18" s="64"/>
      <c r="D18" s="365"/>
      <c r="E18" s="55"/>
      <c r="F18" s="76"/>
      <c r="G18" s="58"/>
      <c r="H18" s="620"/>
    </row>
    <row r="19" spans="1:8" s="7" customFormat="1" ht="15">
      <c r="A19" s="89" t="s">
        <v>70</v>
      </c>
      <c r="B19" s="398"/>
      <c r="C19" s="56" t="s">
        <v>71</v>
      </c>
      <c r="D19" s="448"/>
      <c r="E19" s="452"/>
      <c r="F19" s="182"/>
      <c r="G19" s="12"/>
      <c r="H19" s="621"/>
    </row>
    <row r="20" spans="1:8" s="6" customFormat="1" ht="15">
      <c r="A20" s="87" t="s">
        <v>182</v>
      </c>
      <c r="B20" s="388" t="s">
        <v>853</v>
      </c>
      <c r="C20" s="59" t="s">
        <v>349</v>
      </c>
      <c r="D20" s="365">
        <v>100000</v>
      </c>
      <c r="E20" s="55"/>
      <c r="F20" s="58"/>
      <c r="G20" s="58">
        <f>E20/$G$5*12</f>
        <v>0</v>
      </c>
      <c r="H20" s="620">
        <v>50000</v>
      </c>
    </row>
    <row r="21" spans="1:8" s="6" customFormat="1" ht="15">
      <c r="A21" s="87" t="s">
        <v>183</v>
      </c>
      <c r="B21" s="92" t="s">
        <v>854</v>
      </c>
      <c r="C21" s="6" t="s">
        <v>84</v>
      </c>
      <c r="D21" s="449">
        <v>2000</v>
      </c>
      <c r="E21" s="55">
        <v>4712.6899999999996</v>
      </c>
      <c r="F21" s="58">
        <f>D21-E21</f>
        <v>-2712.6899999999996</v>
      </c>
      <c r="G21" s="58">
        <f t="shared" ref="G21:G22" si="5">E21/$G$5*12</f>
        <v>9425.3799999999992</v>
      </c>
      <c r="H21" s="620">
        <v>10000</v>
      </c>
    </row>
    <row r="22" spans="1:8" s="6" customFormat="1" ht="15">
      <c r="A22" s="87" t="s">
        <v>792</v>
      </c>
      <c r="B22" s="92"/>
      <c r="C22" s="6" t="s">
        <v>793</v>
      </c>
      <c r="D22" s="449"/>
      <c r="E22" s="79"/>
      <c r="F22" s="58"/>
      <c r="G22" s="58">
        <f t="shared" si="5"/>
        <v>0</v>
      </c>
      <c r="H22" s="620"/>
    </row>
    <row r="23" spans="1:8" s="7" customFormat="1" ht="15.75" thickBot="1">
      <c r="A23" s="88"/>
      <c r="B23" s="389"/>
      <c r="C23" s="56" t="s">
        <v>0</v>
      </c>
      <c r="D23" s="39">
        <f t="shared" ref="D23" si="6">SUM(D20:D22)</f>
        <v>102000</v>
      </c>
      <c r="E23" s="61">
        <f>SUM(E20:E22)</f>
        <v>4712.6899999999996</v>
      </c>
      <c r="F23" s="112">
        <f t="shared" ref="F23" si="7">SUM(F20:F22)</f>
        <v>-2712.6899999999996</v>
      </c>
      <c r="G23" s="112">
        <f t="shared" ref="G23" si="8">SUM(G20:G22)</f>
        <v>9425.3799999999992</v>
      </c>
      <c r="H23" s="619">
        <f t="shared" ref="H23" si="9">SUM(H20:H22)</f>
        <v>60000</v>
      </c>
    </row>
    <row r="24" spans="1:8" s="6" customFormat="1" ht="15.75" thickTop="1">
      <c r="A24" s="101"/>
      <c r="B24" s="404"/>
      <c r="C24" s="64"/>
      <c r="D24" s="365"/>
      <c r="E24" s="55"/>
      <c r="F24" s="76"/>
      <c r="G24" s="58"/>
      <c r="H24" s="620"/>
    </row>
    <row r="25" spans="1:8" s="7" customFormat="1" ht="15.75" thickBot="1">
      <c r="A25" s="88">
        <v>2800</v>
      </c>
      <c r="B25" s="389"/>
      <c r="C25" s="60" t="s">
        <v>53</v>
      </c>
      <c r="D25" s="39">
        <f t="shared" ref="D25:G25" si="10">D23+D17+D11</f>
        <v>19141805.452138402</v>
      </c>
      <c r="E25" s="61">
        <f t="shared" si="10"/>
        <v>16492428.549999999</v>
      </c>
      <c r="F25" s="112">
        <f t="shared" si="10"/>
        <v>2549376.9021383999</v>
      </c>
      <c r="G25" s="112">
        <f t="shared" si="10"/>
        <v>20066912.552138403</v>
      </c>
      <c r="H25" s="619">
        <f t="shared" ref="H25" si="11">H23+H17+H11</f>
        <v>27203374.169694759</v>
      </c>
    </row>
    <row r="26" spans="1:8" s="6" customFormat="1" ht="15.75" thickTop="1">
      <c r="A26" s="101"/>
      <c r="B26" s="404"/>
      <c r="C26" s="64"/>
      <c r="D26" s="365"/>
      <c r="E26" s="55"/>
      <c r="F26" s="76"/>
      <c r="G26" s="58"/>
      <c r="H26" s="620"/>
    </row>
    <row r="27" spans="1:8" s="7" customFormat="1" ht="15">
      <c r="A27" s="90">
        <v>2900</v>
      </c>
      <c r="B27" s="390"/>
      <c r="C27" s="56" t="s">
        <v>50</v>
      </c>
      <c r="D27" s="448"/>
      <c r="E27" s="452"/>
      <c r="F27" s="182"/>
      <c r="G27" s="12"/>
      <c r="H27" s="621"/>
    </row>
    <row r="28" spans="1:8" s="6" customFormat="1" ht="15">
      <c r="A28" s="101"/>
      <c r="B28" s="404"/>
      <c r="C28" s="64"/>
      <c r="D28" s="365"/>
      <c r="E28" s="55"/>
      <c r="F28" s="76"/>
      <c r="G28" s="58"/>
      <c r="H28" s="620"/>
    </row>
    <row r="29" spans="1:8" s="7" customFormat="1" ht="15">
      <c r="A29" s="90">
        <v>3000</v>
      </c>
      <c r="B29" s="390"/>
      <c r="C29" s="170" t="s">
        <v>67</v>
      </c>
      <c r="D29" s="448"/>
      <c r="E29" s="452"/>
      <c r="F29" s="182"/>
      <c r="G29" s="12"/>
      <c r="H29" s="621"/>
    </row>
    <row r="30" spans="1:8" s="6" customFormat="1" ht="15">
      <c r="A30" s="87" t="s">
        <v>184</v>
      </c>
      <c r="B30" s="388" t="s">
        <v>850</v>
      </c>
      <c r="C30" s="59" t="s">
        <v>10</v>
      </c>
      <c r="D30" s="365">
        <v>7376995.4412292819</v>
      </c>
      <c r="E30" s="55">
        <v>3872393.96</v>
      </c>
      <c r="F30" s="58">
        <f>D30-E30</f>
        <v>3504601.481229282</v>
      </c>
      <c r="G30" s="58">
        <f>E30/$G$5*12</f>
        <v>7744787.9199999999</v>
      </c>
      <c r="H30" s="620">
        <v>7275596.6164247254</v>
      </c>
    </row>
    <row r="31" spans="1:8" s="6" customFormat="1" ht="15">
      <c r="A31" s="87" t="s">
        <v>185</v>
      </c>
      <c r="B31" s="388" t="s">
        <v>850</v>
      </c>
      <c r="C31" s="59" t="s">
        <v>443</v>
      </c>
      <c r="D31" s="9">
        <v>46537.820000000007</v>
      </c>
      <c r="E31" s="55">
        <v>6461.82</v>
      </c>
      <c r="F31" s="58">
        <f>D31-E31</f>
        <v>40076.000000000007</v>
      </c>
      <c r="G31" s="58">
        <f>E31/$G$5*12</f>
        <v>12923.64</v>
      </c>
      <c r="H31" s="622">
        <v>46537.820000000007</v>
      </c>
    </row>
    <row r="32" spans="1:8" s="7" customFormat="1" ht="15.75" thickBot="1">
      <c r="A32" s="88"/>
      <c r="B32" s="389"/>
      <c r="C32" s="56" t="s">
        <v>0</v>
      </c>
      <c r="D32" s="39">
        <f t="shared" ref="D32:G32" si="12">D30+D31</f>
        <v>7423533.2612292822</v>
      </c>
      <c r="E32" s="61">
        <f>E30+E31</f>
        <v>3878855.78</v>
      </c>
      <c r="F32" s="112">
        <f t="shared" si="12"/>
        <v>3544677.481229282</v>
      </c>
      <c r="G32" s="112">
        <f t="shared" si="12"/>
        <v>7757711.5599999996</v>
      </c>
      <c r="H32" s="619">
        <f>H30+H31</f>
        <v>7322134.4364247257</v>
      </c>
    </row>
    <row r="33" spans="1:8" s="6" customFormat="1" ht="15.75" thickTop="1">
      <c r="A33" s="87"/>
      <c r="B33" s="388"/>
      <c r="C33" s="59"/>
      <c r="D33" s="365"/>
      <c r="E33" s="55"/>
      <c r="F33" s="76"/>
      <c r="G33" s="58"/>
      <c r="H33" s="620"/>
    </row>
    <row r="34" spans="1:8" s="7" customFormat="1" ht="15">
      <c r="A34" s="89" t="s">
        <v>68</v>
      </c>
      <c r="B34" s="398"/>
      <c r="C34" s="56" t="s">
        <v>69</v>
      </c>
      <c r="D34" s="448"/>
      <c r="E34" s="452"/>
      <c r="F34" s="182"/>
      <c r="G34" s="12"/>
      <c r="H34" s="621"/>
    </row>
    <row r="35" spans="1:8" s="6" customFormat="1" ht="15">
      <c r="A35" s="127" t="s">
        <v>185</v>
      </c>
      <c r="B35" s="405" t="s">
        <v>850</v>
      </c>
      <c r="C35" s="68" t="s">
        <v>12</v>
      </c>
      <c r="D35" s="365">
        <v>539195.37010244012</v>
      </c>
      <c r="E35" s="55">
        <v>213031.61</v>
      </c>
      <c r="F35" s="58">
        <f t="shared" ref="F35:F43" si="13">D35-E35</f>
        <v>326163.76010244014</v>
      </c>
      <c r="G35" s="58">
        <f t="shared" ref="G35:G43" si="14">E35/$G$5*12</f>
        <v>426063.22</v>
      </c>
      <c r="H35" s="620">
        <v>514134.44400761591</v>
      </c>
    </row>
    <row r="36" spans="1:8" s="6" customFormat="1" ht="15">
      <c r="A36" s="87" t="s">
        <v>186</v>
      </c>
      <c r="B36" s="388" t="s">
        <v>850</v>
      </c>
      <c r="C36" s="59" t="s">
        <v>35</v>
      </c>
      <c r="D36" s="365">
        <v>354545.04</v>
      </c>
      <c r="E36" s="55">
        <v>180934.72</v>
      </c>
      <c r="F36" s="58">
        <f t="shared" si="13"/>
        <v>173610.31999999998</v>
      </c>
      <c r="G36" s="58">
        <f t="shared" si="14"/>
        <v>361869.44</v>
      </c>
      <c r="H36" s="620">
        <v>354545.04</v>
      </c>
    </row>
    <row r="37" spans="1:8" s="6" customFormat="1" ht="15">
      <c r="A37" s="87" t="s">
        <v>187</v>
      </c>
      <c r="B37" s="388" t="s">
        <v>850</v>
      </c>
      <c r="C37" s="59" t="s">
        <v>26</v>
      </c>
      <c r="D37" s="365">
        <v>51103.199999999997</v>
      </c>
      <c r="E37" s="55">
        <v>25571.1</v>
      </c>
      <c r="F37" s="58">
        <f t="shared" si="13"/>
        <v>25532.1</v>
      </c>
      <c r="G37" s="58">
        <f t="shared" si="14"/>
        <v>51142.2</v>
      </c>
      <c r="H37" s="620">
        <v>57916.960000000006</v>
      </c>
    </row>
    <row r="38" spans="1:8" s="6" customFormat="1" ht="15">
      <c r="A38" s="87" t="s">
        <v>114</v>
      </c>
      <c r="B38" s="388" t="s">
        <v>850</v>
      </c>
      <c r="C38" s="59" t="s">
        <v>545</v>
      </c>
      <c r="D38" s="365">
        <v>37200</v>
      </c>
      <c r="E38" s="55">
        <v>0</v>
      </c>
      <c r="F38" s="58">
        <f t="shared" si="13"/>
        <v>37200</v>
      </c>
      <c r="G38" s="58">
        <f t="shared" si="14"/>
        <v>0</v>
      </c>
      <c r="H38" s="620">
        <v>37200</v>
      </c>
    </row>
    <row r="39" spans="1:8" s="6" customFormat="1" ht="15">
      <c r="A39" s="87" t="s">
        <v>188</v>
      </c>
      <c r="B39" s="388" t="s">
        <v>850</v>
      </c>
      <c r="C39" s="59" t="s">
        <v>25</v>
      </c>
      <c r="D39" s="365">
        <v>409332.72000000003</v>
      </c>
      <c r="E39" s="55">
        <v>209250.84</v>
      </c>
      <c r="F39" s="58">
        <f t="shared" si="13"/>
        <v>200081.88000000003</v>
      </c>
      <c r="G39" s="58">
        <f t="shared" si="14"/>
        <v>418501.68</v>
      </c>
      <c r="H39" s="620">
        <v>409914.32000000007</v>
      </c>
    </row>
    <row r="40" spans="1:8" s="6" customFormat="1" ht="15">
      <c r="A40" s="87" t="s">
        <v>189</v>
      </c>
      <c r="B40" s="388" t="s">
        <v>850</v>
      </c>
      <c r="C40" s="59" t="s">
        <v>323</v>
      </c>
      <c r="D40" s="365">
        <v>815041.78478423832</v>
      </c>
      <c r="E40" s="55">
        <v>392446.44</v>
      </c>
      <c r="F40" s="58">
        <f t="shared" si="13"/>
        <v>422595.34478423832</v>
      </c>
      <c r="G40" s="58">
        <f t="shared" si="14"/>
        <v>784892.88</v>
      </c>
      <c r="H40" s="620">
        <v>818988.57398616557</v>
      </c>
    </row>
    <row r="41" spans="1:8" s="6" customFormat="1" ht="15">
      <c r="A41" s="87" t="s">
        <v>190</v>
      </c>
      <c r="B41" s="388" t="s">
        <v>850</v>
      </c>
      <c r="C41" s="59" t="s">
        <v>13</v>
      </c>
      <c r="D41" s="365">
        <v>66612.19602245545</v>
      </c>
      <c r="E41" s="55">
        <v>22066.52</v>
      </c>
      <c r="F41" s="58">
        <f t="shared" si="13"/>
        <v>44545.676022455445</v>
      </c>
      <c r="G41" s="58">
        <f t="shared" si="14"/>
        <v>44133.04</v>
      </c>
      <c r="H41" s="620">
        <v>65568.295121092538</v>
      </c>
    </row>
    <row r="42" spans="1:8" s="6" customFormat="1" ht="15">
      <c r="A42" s="87" t="s">
        <v>191</v>
      </c>
      <c r="B42" s="388" t="s">
        <v>850</v>
      </c>
      <c r="C42" s="59" t="s">
        <v>14</v>
      </c>
      <c r="D42" s="365">
        <v>30338.879999999994</v>
      </c>
      <c r="E42" s="55">
        <v>17304</v>
      </c>
      <c r="F42" s="58">
        <f t="shared" si="13"/>
        <v>13034.879999999994</v>
      </c>
      <c r="G42" s="58">
        <f t="shared" si="14"/>
        <v>34608</v>
      </c>
      <c r="H42" s="620">
        <v>29743.999999999989</v>
      </c>
    </row>
    <row r="43" spans="1:8" s="6" customFormat="1" ht="15">
      <c r="A43" s="87" t="s">
        <v>192</v>
      </c>
      <c r="B43" s="388" t="s">
        <v>850</v>
      </c>
      <c r="C43" s="59" t="s">
        <v>324</v>
      </c>
      <c r="D43" s="365">
        <v>1683</v>
      </c>
      <c r="E43" s="55">
        <v>840</v>
      </c>
      <c r="F43" s="58">
        <f t="shared" si="13"/>
        <v>843</v>
      </c>
      <c r="G43" s="58">
        <f t="shared" si="14"/>
        <v>1680</v>
      </c>
      <c r="H43" s="620">
        <v>1650</v>
      </c>
    </row>
    <row r="44" spans="1:8" s="7" customFormat="1" ht="15.75" thickBot="1">
      <c r="A44" s="88"/>
      <c r="B44" s="389"/>
      <c r="C44" s="60" t="s">
        <v>0</v>
      </c>
      <c r="D44" s="39">
        <f>SUM(D35:D43)</f>
        <v>2305052.1909091338</v>
      </c>
      <c r="E44" s="61">
        <f>SUM(E35:E43)</f>
        <v>1061445.23</v>
      </c>
      <c r="F44" s="112">
        <f>SUM(F35:F43)</f>
        <v>1243606.9609091338</v>
      </c>
      <c r="G44" s="112">
        <f>SUM(G36:G43)</f>
        <v>1696827.2400000002</v>
      </c>
      <c r="H44" s="619">
        <f>SUM(H35:H43)</f>
        <v>2289661.6331148739</v>
      </c>
    </row>
    <row r="45" spans="1:8" s="6" customFormat="1" ht="15.75" thickTop="1">
      <c r="A45" s="87"/>
      <c r="B45" s="388"/>
      <c r="C45" s="59"/>
      <c r="D45" s="365"/>
      <c r="E45" s="55"/>
      <c r="F45" s="76"/>
      <c r="G45" s="58"/>
      <c r="H45" s="620">
        <f>H44+H32</f>
        <v>9611796.0695395991</v>
      </c>
    </row>
    <row r="46" spans="1:8" s="6" customFormat="1" ht="15">
      <c r="A46" s="87"/>
      <c r="B46" s="388"/>
      <c r="C46" s="59"/>
      <c r="D46" s="365"/>
      <c r="E46" s="55"/>
      <c r="F46" s="76"/>
      <c r="G46" s="58"/>
      <c r="H46" s="620"/>
    </row>
    <row r="47" spans="1:8" s="6" customFormat="1" ht="15">
      <c r="A47" s="87" t="s">
        <v>193</v>
      </c>
      <c r="B47" s="388" t="s">
        <v>855</v>
      </c>
      <c r="C47" s="59" t="s">
        <v>341</v>
      </c>
      <c r="D47" s="365">
        <v>283220</v>
      </c>
      <c r="E47" s="55">
        <v>261422.27</v>
      </c>
      <c r="F47" s="58">
        <f>D47-E47</f>
        <v>21797.73000000001</v>
      </c>
      <c r="G47" s="58">
        <f t="shared" ref="G47" si="15">E47/$G$5*12</f>
        <v>522844.54000000004</v>
      </c>
      <c r="H47" s="620">
        <v>488610</v>
      </c>
    </row>
    <row r="48" spans="1:8" s="6" customFormat="1" ht="15">
      <c r="A48" s="87"/>
      <c r="B48" s="388"/>
      <c r="C48" s="59"/>
      <c r="D48" s="365"/>
      <c r="E48" s="55"/>
      <c r="F48" s="76"/>
      <c r="G48" s="58"/>
      <c r="H48" s="620"/>
    </row>
    <row r="49" spans="1:8" s="6" customFormat="1" ht="15">
      <c r="A49" s="87"/>
      <c r="B49" s="388"/>
      <c r="C49" s="59"/>
      <c r="D49" s="365"/>
      <c r="E49" s="55"/>
      <c r="F49" s="76"/>
      <c r="G49" s="58"/>
      <c r="H49" s="620"/>
    </row>
    <row r="50" spans="1:8" s="6" customFormat="1" ht="15">
      <c r="A50" s="87"/>
      <c r="B50" s="388"/>
      <c r="C50" s="59"/>
      <c r="D50" s="365"/>
      <c r="E50" s="55"/>
      <c r="F50" s="76"/>
      <c r="G50" s="58"/>
      <c r="H50" s="620"/>
    </row>
    <row r="51" spans="1:8" s="7" customFormat="1" ht="15">
      <c r="A51" s="90">
        <v>3800</v>
      </c>
      <c r="B51" s="390"/>
      <c r="C51" s="56" t="s">
        <v>55</v>
      </c>
      <c r="D51" s="448"/>
      <c r="E51" s="452"/>
      <c r="F51" s="182"/>
      <c r="G51" s="12"/>
      <c r="H51" s="621"/>
    </row>
    <row r="52" spans="1:8" s="6" customFormat="1" ht="15">
      <c r="A52" s="87" t="s">
        <v>194</v>
      </c>
      <c r="B52" s="388"/>
      <c r="C52" s="59" t="s">
        <v>47</v>
      </c>
      <c r="D52" s="365">
        <v>0</v>
      </c>
      <c r="E52" s="55">
        <v>3389.31</v>
      </c>
      <c r="F52" s="58">
        <f>D52-E52</f>
        <v>-3389.31</v>
      </c>
      <c r="G52" s="58">
        <f t="shared" ref="G52" si="16">E52/$G$5*12</f>
        <v>6778.62</v>
      </c>
      <c r="H52" s="620">
        <v>5810</v>
      </c>
    </row>
    <row r="53" spans="1:8" s="7" customFormat="1" ht="15.75" thickBot="1">
      <c r="A53" s="88"/>
      <c r="B53" s="389"/>
      <c r="C53" s="56" t="s">
        <v>0</v>
      </c>
      <c r="D53" s="39">
        <f t="shared" ref="D53:H53" si="17">SUM(D52:D52)</f>
        <v>0</v>
      </c>
      <c r="E53" s="61">
        <f t="shared" si="17"/>
        <v>3389.31</v>
      </c>
      <c r="F53" s="112">
        <f t="shared" si="17"/>
        <v>-3389.31</v>
      </c>
      <c r="G53" s="112">
        <f t="shared" si="17"/>
        <v>6778.62</v>
      </c>
      <c r="H53" s="623">
        <f t="shared" si="17"/>
        <v>5810</v>
      </c>
    </row>
    <row r="54" spans="1:8" s="6" customFormat="1" ht="15.75" thickTop="1">
      <c r="A54" s="101"/>
      <c r="B54" s="404"/>
      <c r="C54" s="64"/>
      <c r="D54" s="365"/>
      <c r="E54" s="55"/>
      <c r="F54" s="76"/>
      <c r="G54" s="58"/>
      <c r="H54" s="620"/>
    </row>
    <row r="55" spans="1:8" s="6" customFormat="1" ht="15">
      <c r="A55" s="87"/>
      <c r="B55" s="388"/>
      <c r="C55" s="59"/>
      <c r="D55" s="365"/>
      <c r="E55" s="55"/>
      <c r="F55" s="76"/>
      <c r="G55" s="58"/>
      <c r="H55" s="620"/>
    </row>
    <row r="56" spans="1:8" s="7" customFormat="1" ht="15">
      <c r="A56" s="90">
        <v>4400</v>
      </c>
      <c r="B56" s="390"/>
      <c r="C56" s="56" t="s">
        <v>57</v>
      </c>
      <c r="D56" s="448"/>
      <c r="E56" s="55"/>
      <c r="F56" s="76"/>
      <c r="G56" s="12"/>
      <c r="H56" s="621"/>
    </row>
    <row r="57" spans="1:8" s="7" customFormat="1" ht="15">
      <c r="A57" s="87" t="s">
        <v>564</v>
      </c>
      <c r="B57" s="388"/>
      <c r="C57" s="59" t="s">
        <v>565</v>
      </c>
      <c r="D57" s="365"/>
      <c r="E57" s="55"/>
      <c r="F57" s="58"/>
      <c r="G57" s="58">
        <f t="shared" ref="G57:G74" si="18">E57/$G$5*12</f>
        <v>0</v>
      </c>
      <c r="H57" s="620"/>
    </row>
    <row r="58" spans="1:8" s="6" customFormat="1" ht="15">
      <c r="A58" s="87" t="s">
        <v>560</v>
      </c>
      <c r="B58" s="388"/>
      <c r="C58" s="59" t="s">
        <v>15</v>
      </c>
      <c r="D58" s="365">
        <v>0</v>
      </c>
      <c r="E58" s="55"/>
      <c r="F58" s="58"/>
      <c r="G58" s="58">
        <f t="shared" si="18"/>
        <v>0</v>
      </c>
      <c r="H58" s="620"/>
    </row>
    <row r="59" spans="1:8" s="6" customFormat="1" ht="15">
      <c r="A59" s="87" t="s">
        <v>561</v>
      </c>
      <c r="B59" s="388"/>
      <c r="C59" s="59" t="s">
        <v>5</v>
      </c>
      <c r="D59" s="365">
        <v>0</v>
      </c>
      <c r="E59" s="55"/>
      <c r="F59" s="58"/>
      <c r="G59" s="58">
        <f t="shared" si="18"/>
        <v>0</v>
      </c>
      <c r="H59" s="620"/>
    </row>
    <row r="60" spans="1:8" s="6" customFormat="1" ht="15">
      <c r="A60" s="87" t="s">
        <v>562</v>
      </c>
      <c r="B60" s="388"/>
      <c r="C60" s="59" t="s">
        <v>556</v>
      </c>
      <c r="D60" s="365"/>
      <c r="E60" s="55"/>
      <c r="F60" s="58"/>
      <c r="G60" s="58">
        <f t="shared" si="18"/>
        <v>0</v>
      </c>
      <c r="H60" s="620"/>
    </row>
    <row r="61" spans="1:8" s="6" customFormat="1" ht="15">
      <c r="A61" s="87" t="s">
        <v>676</v>
      </c>
      <c r="B61" s="388" t="s">
        <v>856</v>
      </c>
      <c r="C61" s="59" t="s">
        <v>404</v>
      </c>
      <c r="D61" s="365">
        <v>1200000</v>
      </c>
      <c r="E61" s="55">
        <v>2224918.29</v>
      </c>
      <c r="F61" s="58">
        <f t="shared" ref="F61:F74" si="19">D61-E61</f>
        <v>-1024918.29</v>
      </c>
      <c r="G61" s="58">
        <f>E61/$G$5*12</f>
        <v>4449836.58</v>
      </c>
      <c r="H61" s="620">
        <v>6770335</v>
      </c>
    </row>
    <row r="62" spans="1:8" s="6" customFormat="1" ht="15">
      <c r="A62" s="87" t="s">
        <v>563</v>
      </c>
      <c r="B62" s="388" t="s">
        <v>859</v>
      </c>
      <c r="C62" s="59" t="s">
        <v>18</v>
      </c>
      <c r="D62" s="365">
        <v>20000</v>
      </c>
      <c r="E62" s="55">
        <v>5955</v>
      </c>
      <c r="F62" s="58">
        <f t="shared" si="19"/>
        <v>14045</v>
      </c>
      <c r="G62" s="58">
        <f t="shared" si="18"/>
        <v>11910</v>
      </c>
      <c r="H62" s="620">
        <v>10530</v>
      </c>
    </row>
    <row r="63" spans="1:8" s="6" customFormat="1" ht="15">
      <c r="A63" s="87" t="s">
        <v>146</v>
      </c>
      <c r="B63" s="388" t="s">
        <v>860</v>
      </c>
      <c r="C63" s="59" t="s">
        <v>29</v>
      </c>
      <c r="D63" s="365">
        <v>1300000</v>
      </c>
      <c r="E63" s="55">
        <v>370220.23</v>
      </c>
      <c r="F63" s="58">
        <f t="shared" si="19"/>
        <v>929779.77</v>
      </c>
      <c r="G63" s="58">
        <f t="shared" si="18"/>
        <v>740440.46</v>
      </c>
      <c r="H63" s="620">
        <v>740810</v>
      </c>
    </row>
    <row r="64" spans="1:8" s="6" customFormat="1" ht="15">
      <c r="A64" s="87" t="s">
        <v>195</v>
      </c>
      <c r="B64" s="388" t="s">
        <v>861</v>
      </c>
      <c r="C64" s="59" t="s">
        <v>19</v>
      </c>
      <c r="D64" s="365">
        <v>150000</v>
      </c>
      <c r="E64" s="55">
        <v>21317.77</v>
      </c>
      <c r="F64" s="58">
        <f t="shared" si="19"/>
        <v>128682.23</v>
      </c>
      <c r="G64" s="58">
        <f t="shared" si="18"/>
        <v>42635.54</v>
      </c>
      <c r="H64" s="620">
        <v>36540</v>
      </c>
    </row>
    <row r="65" spans="1:8" s="6" customFormat="1" ht="15">
      <c r="A65" s="87" t="s">
        <v>196</v>
      </c>
      <c r="B65" s="388" t="s">
        <v>862</v>
      </c>
      <c r="C65" s="59" t="s">
        <v>36</v>
      </c>
      <c r="D65" s="365">
        <v>3100000</v>
      </c>
      <c r="E65" s="55">
        <v>2159471.0299999998</v>
      </c>
      <c r="F65" s="58">
        <f t="shared" si="19"/>
        <v>940528.9700000002</v>
      </c>
      <c r="G65" s="58">
        <f t="shared" si="18"/>
        <v>4318942.0599999996</v>
      </c>
      <c r="H65" s="620">
        <v>4327810.7699999996</v>
      </c>
    </row>
    <row r="66" spans="1:8" s="6" customFormat="1" ht="15">
      <c r="A66" s="87" t="s">
        <v>197</v>
      </c>
      <c r="B66" s="388" t="s">
        <v>863</v>
      </c>
      <c r="C66" s="59" t="s">
        <v>37</v>
      </c>
      <c r="D66" s="365">
        <v>700000</v>
      </c>
      <c r="E66" s="55">
        <v>333460.34000000003</v>
      </c>
      <c r="F66" s="58">
        <f t="shared" si="19"/>
        <v>366539.66</v>
      </c>
      <c r="G66" s="58">
        <f t="shared" si="18"/>
        <v>666920.68000000005</v>
      </c>
      <c r="H66" s="620">
        <v>753010</v>
      </c>
    </row>
    <row r="67" spans="1:8" s="6" customFormat="1" ht="18" customHeight="1">
      <c r="A67" s="87" t="s">
        <v>198</v>
      </c>
      <c r="B67" s="388" t="s">
        <v>864</v>
      </c>
      <c r="C67" s="59" t="s">
        <v>38</v>
      </c>
      <c r="D67" s="365">
        <v>80000</v>
      </c>
      <c r="E67" s="55">
        <v>96404.97</v>
      </c>
      <c r="F67" s="58">
        <f t="shared" si="19"/>
        <v>-16404.97</v>
      </c>
      <c r="G67" s="58">
        <f t="shared" si="18"/>
        <v>192809.94</v>
      </c>
      <c r="H67" s="620">
        <v>181080</v>
      </c>
    </row>
    <row r="68" spans="1:8" s="6" customFormat="1" ht="15">
      <c r="A68" s="87" t="s">
        <v>199</v>
      </c>
      <c r="B68" s="388" t="s">
        <v>865</v>
      </c>
      <c r="C68" s="59" t="s">
        <v>39</v>
      </c>
      <c r="D68" s="365">
        <v>800000</v>
      </c>
      <c r="E68" s="55">
        <v>894120</v>
      </c>
      <c r="F68" s="58">
        <f t="shared" si="19"/>
        <v>-94120</v>
      </c>
      <c r="G68" s="58">
        <f t="shared" si="18"/>
        <v>1788240</v>
      </c>
      <c r="H68" s="620">
        <v>900000</v>
      </c>
    </row>
    <row r="69" spans="1:8" s="6" customFormat="1" ht="15">
      <c r="A69" s="87" t="s">
        <v>320</v>
      </c>
      <c r="B69" s="388"/>
      <c r="C69" s="59" t="s">
        <v>398</v>
      </c>
      <c r="D69" s="365">
        <v>0</v>
      </c>
      <c r="E69" s="55"/>
      <c r="F69" s="58">
        <f t="shared" si="19"/>
        <v>0</v>
      </c>
      <c r="G69" s="58">
        <f t="shared" si="18"/>
        <v>0</v>
      </c>
      <c r="H69" s="620"/>
    </row>
    <row r="70" spans="1:8" s="6" customFormat="1" ht="15">
      <c r="A70" s="87" t="s">
        <v>350</v>
      </c>
      <c r="B70" s="388" t="s">
        <v>858</v>
      </c>
      <c r="C70" s="59" t="s">
        <v>351</v>
      </c>
      <c r="D70" s="365">
        <v>1570000</v>
      </c>
      <c r="E70" s="55">
        <v>960130.04</v>
      </c>
      <c r="F70" s="58">
        <f t="shared" si="19"/>
        <v>609869.96</v>
      </c>
      <c r="G70" s="58">
        <f t="shared" si="18"/>
        <v>1920260.08</v>
      </c>
      <c r="H70" s="620">
        <v>1570000</v>
      </c>
    </row>
    <row r="71" spans="1:8" s="6" customFormat="1" ht="15">
      <c r="A71" s="87" t="s">
        <v>529</v>
      </c>
      <c r="B71" s="388"/>
      <c r="C71" s="59" t="s">
        <v>530</v>
      </c>
      <c r="D71" s="365"/>
      <c r="E71" s="55"/>
      <c r="F71" s="58">
        <f t="shared" si="19"/>
        <v>0</v>
      </c>
      <c r="G71" s="58">
        <f t="shared" si="18"/>
        <v>0</v>
      </c>
      <c r="H71" s="620"/>
    </row>
    <row r="72" spans="1:8" s="6" customFormat="1" ht="15">
      <c r="A72" s="87" t="s">
        <v>756</v>
      </c>
      <c r="B72" s="388"/>
      <c r="C72" s="59" t="s">
        <v>758</v>
      </c>
      <c r="D72" s="365">
        <v>0</v>
      </c>
      <c r="E72" s="55"/>
      <c r="F72" s="58">
        <f t="shared" si="19"/>
        <v>0</v>
      </c>
      <c r="G72" s="58">
        <f t="shared" si="18"/>
        <v>0</v>
      </c>
      <c r="H72" s="620"/>
    </row>
    <row r="73" spans="1:8" s="6" customFormat="1" ht="15">
      <c r="A73" s="87" t="s">
        <v>759</v>
      </c>
      <c r="B73" s="388" t="s">
        <v>866</v>
      </c>
      <c r="C73" s="59" t="s">
        <v>757</v>
      </c>
      <c r="D73" s="365">
        <v>60000</v>
      </c>
      <c r="E73" s="596">
        <v>431564.13</v>
      </c>
      <c r="F73" s="58">
        <f t="shared" si="19"/>
        <v>-371564.13</v>
      </c>
      <c r="G73" s="58">
        <f t="shared" si="18"/>
        <v>863128.26</v>
      </c>
      <c r="H73" s="620">
        <v>100000</v>
      </c>
    </row>
    <row r="74" spans="1:8" s="6" customFormat="1" ht="15">
      <c r="A74" s="87"/>
      <c r="B74" s="388"/>
      <c r="C74" s="59"/>
      <c r="D74" s="365"/>
      <c r="E74" s="55"/>
      <c r="F74" s="58">
        <f t="shared" si="19"/>
        <v>0</v>
      </c>
      <c r="G74" s="58">
        <f t="shared" si="18"/>
        <v>0</v>
      </c>
      <c r="H74" s="620"/>
    </row>
    <row r="75" spans="1:8" s="7" customFormat="1" ht="15.75" thickBot="1">
      <c r="A75" s="88"/>
      <c r="B75" s="389"/>
      <c r="C75" s="56" t="s">
        <v>0</v>
      </c>
      <c r="D75" s="39">
        <f>SUM(D57:D74)</f>
        <v>8980000</v>
      </c>
      <c r="E75" s="61">
        <f>SUM(E57:E74)</f>
        <v>7497561.7999999998</v>
      </c>
      <c r="F75" s="112">
        <f t="shared" ref="F75" si="20">SUM(F57:F74)</f>
        <v>1482438.2000000002</v>
      </c>
      <c r="G75" s="112">
        <f>SUM(G57:G74)</f>
        <v>14995123.6</v>
      </c>
      <c r="H75" s="619">
        <f>SUM(H57:H74)</f>
        <v>15390115.77</v>
      </c>
    </row>
    <row r="76" spans="1:8" s="6" customFormat="1" ht="15.75" thickTop="1">
      <c r="A76" s="87"/>
      <c r="B76" s="388"/>
      <c r="C76" s="64"/>
      <c r="D76" s="9"/>
      <c r="E76" s="57"/>
      <c r="F76" s="58"/>
      <c r="G76" s="58"/>
      <c r="H76" s="622"/>
    </row>
    <row r="77" spans="1:8" s="6" customFormat="1" ht="15">
      <c r="A77" s="87"/>
      <c r="B77" s="388"/>
      <c r="C77" s="64"/>
      <c r="D77" s="365"/>
      <c r="E77" s="55"/>
      <c r="F77" s="76"/>
      <c r="G77" s="58"/>
      <c r="H77" s="620"/>
    </row>
    <row r="78" spans="1:8" s="6" customFormat="1" ht="15">
      <c r="A78" s="87"/>
      <c r="B78" s="388"/>
      <c r="C78" s="59"/>
      <c r="D78" s="365"/>
      <c r="E78" s="55"/>
      <c r="F78" s="76"/>
      <c r="G78" s="58"/>
      <c r="H78" s="620"/>
    </row>
    <row r="79" spans="1:8" s="7" customFormat="1" ht="30.75" thickBot="1">
      <c r="A79" s="88">
        <v>4600</v>
      </c>
      <c r="B79" s="389"/>
      <c r="C79" s="63" t="s">
        <v>59</v>
      </c>
      <c r="D79" s="39">
        <f t="shared" ref="D79" si="21">D75+D53+D47+D44+D32</f>
        <v>18991805.452138416</v>
      </c>
      <c r="E79" s="61">
        <f>E75+E53+E47+E44+E32</f>
        <v>12702674.389999999</v>
      </c>
      <c r="F79" s="112">
        <f t="shared" ref="F79:H79" si="22">F75+F53+F47+F44+F32</f>
        <v>6289131.0621384159</v>
      </c>
      <c r="G79" s="112">
        <f t="shared" si="22"/>
        <v>24979285.559999999</v>
      </c>
      <c r="H79" s="619">
        <f t="shared" si="22"/>
        <v>25496331.839539599</v>
      </c>
    </row>
    <row r="80" spans="1:8" s="6" customFormat="1" ht="15.75" thickTop="1">
      <c r="A80" s="87"/>
      <c r="B80" s="388"/>
      <c r="C80" s="59"/>
      <c r="D80" s="365"/>
      <c r="E80" s="55"/>
      <c r="F80" s="76"/>
      <c r="G80" s="58"/>
      <c r="H80" s="620"/>
    </row>
    <row r="81" spans="1:8" s="6" customFormat="1" ht="15.75" thickBot="1">
      <c r="A81" s="91"/>
      <c r="B81" s="391"/>
      <c r="C81" s="65"/>
      <c r="D81" s="121"/>
      <c r="E81" s="453"/>
      <c r="F81" s="34"/>
      <c r="G81" s="167"/>
      <c r="H81" s="624"/>
    </row>
    <row r="82" spans="1:8" s="7" customFormat="1" ht="15.75" thickBot="1">
      <c r="A82" s="88">
        <v>5400</v>
      </c>
      <c r="B82" s="389"/>
      <c r="C82" s="60" t="s">
        <v>60</v>
      </c>
      <c r="D82" s="39">
        <f t="shared" ref="D82" si="23">D25-D79</f>
        <v>149999.9999999851</v>
      </c>
      <c r="E82" s="61">
        <f t="shared" ref="E82:H82" si="24">E25-E79</f>
        <v>3789754.16</v>
      </c>
      <c r="F82" s="112">
        <f t="shared" si="24"/>
        <v>-3739754.160000016</v>
      </c>
      <c r="G82" s="112">
        <f t="shared" si="24"/>
        <v>-4912373.0078615956</v>
      </c>
      <c r="H82" s="619">
        <f t="shared" si="24"/>
        <v>1707042.3301551603</v>
      </c>
    </row>
    <row r="83" spans="1:8" s="6" customFormat="1" ht="15.75" thickTop="1">
      <c r="A83" s="87"/>
      <c r="B83" s="388"/>
      <c r="C83" s="59"/>
      <c r="D83" s="365"/>
      <c r="E83" s="55"/>
      <c r="F83" s="76"/>
      <c r="G83" s="58"/>
      <c r="H83" s="620"/>
    </row>
    <row r="84" spans="1:8" s="6" customFormat="1" ht="15">
      <c r="A84" s="87"/>
      <c r="B84" s="388"/>
      <c r="C84" s="59"/>
      <c r="D84" s="365"/>
      <c r="E84" s="55"/>
      <c r="F84" s="76"/>
      <c r="G84" s="58"/>
      <c r="H84" s="620"/>
    </row>
    <row r="85" spans="1:8" s="7" customFormat="1" ht="30">
      <c r="A85" s="88">
        <v>6300</v>
      </c>
      <c r="B85" s="389"/>
      <c r="C85" s="63" t="s">
        <v>88</v>
      </c>
      <c r="D85" s="448"/>
      <c r="E85" s="452"/>
      <c r="F85" s="182"/>
      <c r="G85" s="12"/>
      <c r="H85" s="621"/>
    </row>
    <row r="86" spans="1:8" s="6" customFormat="1" ht="15">
      <c r="A86" s="87">
        <v>6301</v>
      </c>
      <c r="B86" s="388" t="s">
        <v>857</v>
      </c>
      <c r="C86" s="22" t="s">
        <v>47</v>
      </c>
      <c r="D86" s="365">
        <v>150000</v>
      </c>
      <c r="E86" s="55">
        <v>47939.78</v>
      </c>
      <c r="F86" s="58">
        <f>D86-E86</f>
        <v>102060.22</v>
      </c>
      <c r="G86" s="58">
        <f t="shared" ref="G86" si="25">E86/$G$5*12</f>
        <v>95879.56</v>
      </c>
      <c r="H86" s="622">
        <f>D86</f>
        <v>150000</v>
      </c>
    </row>
    <row r="87" spans="1:8" s="6" customFormat="1" ht="15">
      <c r="A87" s="87">
        <v>6302</v>
      </c>
      <c r="B87" s="388"/>
      <c r="C87" s="22" t="s">
        <v>89</v>
      </c>
      <c r="D87" s="365">
        <v>0</v>
      </c>
      <c r="E87" s="55"/>
      <c r="F87" s="76">
        <f>D87-E87</f>
        <v>0</v>
      </c>
      <c r="G87" s="58">
        <v>0</v>
      </c>
      <c r="H87" s="620"/>
    </row>
    <row r="88" spans="1:8" s="7" customFormat="1" ht="15.75" thickBot="1">
      <c r="A88" s="88"/>
      <c r="B88" s="389"/>
      <c r="C88" s="56" t="s">
        <v>0</v>
      </c>
      <c r="D88" s="39">
        <f>D86+D87</f>
        <v>150000</v>
      </c>
      <c r="E88" s="61">
        <f t="shared" ref="E88:G88" si="26">E86+E87</f>
        <v>47939.78</v>
      </c>
      <c r="F88" s="112">
        <f t="shared" si="26"/>
        <v>102060.22</v>
      </c>
      <c r="G88" s="112">
        <f t="shared" si="26"/>
        <v>95879.56</v>
      </c>
      <c r="H88" s="619">
        <f>H86+H87</f>
        <v>150000</v>
      </c>
    </row>
    <row r="89" spans="1:8" s="6" customFormat="1" ht="15.75" thickTop="1">
      <c r="A89" s="87"/>
      <c r="B89" s="388"/>
      <c r="C89" s="64"/>
      <c r="D89" s="365"/>
      <c r="E89" s="55"/>
      <c r="F89" s="76"/>
      <c r="G89" s="58"/>
      <c r="H89" s="620"/>
    </row>
    <row r="90" spans="1:8" s="7" customFormat="1" ht="15">
      <c r="A90" s="90">
        <v>6400</v>
      </c>
      <c r="B90" s="390"/>
      <c r="C90" s="63" t="s">
        <v>76</v>
      </c>
      <c r="D90" s="448"/>
      <c r="E90" s="452"/>
      <c r="F90" s="182"/>
      <c r="G90" s="12"/>
      <c r="H90" s="621"/>
    </row>
    <row r="91" spans="1:8" s="6" customFormat="1" ht="15">
      <c r="A91" s="87">
        <v>6400</v>
      </c>
      <c r="B91" s="388"/>
      <c r="C91" s="59" t="s">
        <v>77</v>
      </c>
      <c r="D91" s="365"/>
      <c r="E91" s="55"/>
      <c r="F91" s="76"/>
      <c r="G91" s="58"/>
      <c r="H91" s="620"/>
    </row>
    <row r="92" spans="1:8" s="6" customFormat="1" ht="15">
      <c r="A92" s="87" t="s">
        <v>200</v>
      </c>
      <c r="B92" s="388"/>
      <c r="C92" s="59" t="s">
        <v>90</v>
      </c>
      <c r="D92" s="365"/>
      <c r="E92" s="55"/>
      <c r="F92" s="76"/>
      <c r="G92" s="58">
        <v>0</v>
      </c>
      <c r="H92" s="620"/>
    </row>
    <row r="93" spans="1:8" s="7" customFormat="1" ht="15.75" thickBot="1">
      <c r="A93" s="88"/>
      <c r="B93" s="389"/>
      <c r="C93" s="56" t="s">
        <v>0</v>
      </c>
      <c r="D93" s="39">
        <v>0</v>
      </c>
      <c r="E93" s="61">
        <f>SUM(E91:E92)</f>
        <v>0</v>
      </c>
      <c r="F93" s="112"/>
      <c r="G93" s="112">
        <v>0</v>
      </c>
      <c r="H93" s="619"/>
    </row>
    <row r="94" spans="1:8" s="6" customFormat="1" ht="15.75" thickTop="1">
      <c r="A94" s="87"/>
      <c r="B94" s="388"/>
      <c r="C94" s="59"/>
      <c r="D94" s="365"/>
      <c r="E94" s="55"/>
      <c r="F94" s="76"/>
      <c r="G94" s="58"/>
      <c r="H94" s="620"/>
    </row>
    <row r="95" spans="1:8" s="6" customFormat="1" ht="15">
      <c r="A95" s="87"/>
      <c r="B95" s="388"/>
      <c r="C95" s="59"/>
      <c r="D95" s="365"/>
      <c r="E95" s="55"/>
      <c r="F95" s="76"/>
      <c r="G95" s="58"/>
      <c r="H95" s="620"/>
    </row>
    <row r="96" spans="1:8" s="7" customFormat="1" ht="48.75" customHeight="1" thickBot="1">
      <c r="A96" s="88">
        <v>6500</v>
      </c>
      <c r="B96" s="389"/>
      <c r="C96" s="63" t="s">
        <v>62</v>
      </c>
      <c r="D96" s="39">
        <f t="shared" ref="D96:G96" si="27">D82-D88-D93</f>
        <v>-1.4901161193847656E-8</v>
      </c>
      <c r="E96" s="61">
        <f t="shared" si="27"/>
        <v>3741814.3800000004</v>
      </c>
      <c r="F96" s="112">
        <f t="shared" si="27"/>
        <v>-3841814.3800000162</v>
      </c>
      <c r="G96" s="112">
        <f t="shared" si="27"/>
        <v>-5008252.5678615952</v>
      </c>
      <c r="H96" s="619">
        <f t="shared" ref="H96" si="28">H82-H88-H93</f>
        <v>1557042.3301551603</v>
      </c>
    </row>
    <row r="97" spans="1:8" s="6" customFormat="1" ht="15.75" thickTop="1">
      <c r="A97" s="87"/>
      <c r="B97" s="388"/>
      <c r="C97" s="59"/>
      <c r="D97" s="365"/>
      <c r="E97" s="55"/>
      <c r="F97" s="76"/>
      <c r="G97" s="58"/>
      <c r="H97" s="620"/>
    </row>
    <row r="98" spans="1:8" s="6" customFormat="1" ht="15">
      <c r="A98" s="101"/>
      <c r="B98" s="404"/>
      <c r="C98" s="64"/>
      <c r="D98" s="365"/>
      <c r="E98" s="55"/>
      <c r="F98" s="76"/>
      <c r="G98" s="58"/>
      <c r="H98" s="620"/>
    </row>
    <row r="99" spans="1:8" s="7" customFormat="1" ht="75" customHeight="1" thickBot="1">
      <c r="A99" s="88">
        <v>6700</v>
      </c>
      <c r="B99" s="389"/>
      <c r="C99" s="63" t="s">
        <v>63</v>
      </c>
      <c r="D99" s="39">
        <f t="shared" ref="D99:G100" si="29">D96</f>
        <v>-1.4901161193847656E-8</v>
      </c>
      <c r="E99" s="61">
        <f t="shared" si="29"/>
        <v>3741814.3800000004</v>
      </c>
      <c r="F99" s="112">
        <f t="shared" si="29"/>
        <v>-3841814.3800000162</v>
      </c>
      <c r="G99" s="112">
        <f t="shared" si="29"/>
        <v>-5008252.5678615952</v>
      </c>
      <c r="H99" s="619">
        <f t="shared" ref="H99" si="30">H96</f>
        <v>1557042.3301551603</v>
      </c>
    </row>
    <row r="100" spans="1:8" s="6" customFormat="1" ht="16.5" thickTop="1" thickBot="1">
      <c r="A100" s="91"/>
      <c r="B100" s="391"/>
      <c r="C100" s="65"/>
      <c r="D100" s="450">
        <f t="shared" si="29"/>
        <v>0</v>
      </c>
      <c r="E100" s="80"/>
      <c r="F100" s="80"/>
      <c r="G100" s="120"/>
      <c r="H100" s="625"/>
    </row>
    <row r="101" spans="1:8">
      <c r="E101" s="173"/>
      <c r="F101" s="173"/>
    </row>
    <row r="102" spans="1:8">
      <c r="E102" s="173"/>
      <c r="F102" s="459"/>
    </row>
    <row r="103" spans="1:8">
      <c r="E103" s="458"/>
      <c r="F103" s="173"/>
    </row>
    <row r="104" spans="1:8">
      <c r="E104" s="173"/>
      <c r="F104" s="173"/>
    </row>
    <row r="105" spans="1:8">
      <c r="E105" s="173"/>
      <c r="F105" s="173"/>
    </row>
    <row r="106" spans="1:8">
      <c r="E106" s="173"/>
      <c r="F106" s="173"/>
    </row>
    <row r="107" spans="1:8">
      <c r="E107" s="173"/>
      <c r="F107" s="173"/>
    </row>
    <row r="108" spans="1:8">
      <c r="E108" s="173"/>
      <c r="F108" s="173"/>
    </row>
    <row r="109" spans="1:8">
      <c r="E109" s="173"/>
      <c r="F109" s="173"/>
    </row>
    <row r="110" spans="1:8">
      <c r="E110" s="173"/>
      <c r="F110" s="173"/>
    </row>
    <row r="111" spans="1:8">
      <c r="E111" s="173"/>
      <c r="F111" s="173"/>
    </row>
    <row r="112" spans="1:8">
      <c r="E112" s="173"/>
      <c r="F112" s="173"/>
    </row>
    <row r="113" spans="5:6">
      <c r="E113" s="173"/>
      <c r="F113" s="173"/>
    </row>
    <row r="114" spans="5:6">
      <c r="E114" s="173"/>
      <c r="F114" s="173"/>
    </row>
    <row r="115" spans="5:6">
      <c r="E115" s="173"/>
      <c r="F115" s="173"/>
    </row>
    <row r="116" spans="5:6">
      <c r="E116" s="173"/>
      <c r="F116" s="173"/>
    </row>
    <row r="117" spans="5:6">
      <c r="E117" s="173"/>
      <c r="F117" s="173"/>
    </row>
    <row r="118" spans="5:6">
      <c r="E118" s="173"/>
      <c r="F118" s="173"/>
    </row>
    <row r="119" spans="5:6">
      <c r="E119" s="173"/>
      <c r="F119" s="173"/>
    </row>
    <row r="120" spans="5:6">
      <c r="E120" s="173"/>
      <c r="F120" s="173"/>
    </row>
    <row r="121" spans="5:6">
      <c r="E121" s="173"/>
      <c r="F121" s="173"/>
    </row>
    <row r="122" spans="5:6">
      <c r="E122" s="173"/>
      <c r="F122" s="173"/>
    </row>
    <row r="123" spans="5:6">
      <c r="E123" s="173"/>
      <c r="F123" s="173"/>
    </row>
    <row r="124" spans="5:6">
      <c r="E124" s="173"/>
      <c r="F124" s="173"/>
    </row>
    <row r="125" spans="5:6">
      <c r="E125" s="173"/>
      <c r="F125" s="173"/>
    </row>
    <row r="126" spans="5:6">
      <c r="E126" s="173"/>
      <c r="F126" s="173"/>
    </row>
    <row r="127" spans="5:6">
      <c r="E127" s="173"/>
      <c r="F127" s="173"/>
    </row>
    <row r="128" spans="5:6">
      <c r="E128" s="173"/>
      <c r="F128" s="173"/>
    </row>
    <row r="129" spans="5:6">
      <c r="E129" s="173"/>
      <c r="F129" s="173"/>
    </row>
    <row r="130" spans="5:6">
      <c r="E130" s="173"/>
      <c r="F130" s="173"/>
    </row>
    <row r="131" spans="5:6">
      <c r="E131" s="173"/>
      <c r="F131" s="173"/>
    </row>
    <row r="132" spans="5:6">
      <c r="E132" s="173"/>
      <c r="F132" s="173"/>
    </row>
    <row r="133" spans="5:6">
      <c r="E133" s="173"/>
      <c r="F133" s="173"/>
    </row>
    <row r="134" spans="5:6">
      <c r="E134" s="173"/>
      <c r="F134" s="173"/>
    </row>
    <row r="135" spans="5:6">
      <c r="E135" s="173"/>
      <c r="F135" s="173"/>
    </row>
  </sheetData>
  <customSheetViews>
    <customSheetView guid="{FDA731C6-6FB3-4A94-83F6-34E751A839F6}" scale="75" showPageBreaks="1" fitToPage="1" printArea="1" hiddenColumns="1" view="pageBreakPreview">
      <pane ySplit="9" topLeftCell="A64" activePane="bottomLeft" state="frozen"/>
      <selection pane="bottomLeft" activeCell="H79" sqref="H79"/>
      <pageMargins left="0.70866141732283472" right="0.70866141732283472" top="0.74803149606299213" bottom="0.74803149606299213" header="0.31496062992125984" footer="0.31496062992125984"/>
      <pageSetup paperSize="9" scale="55" fitToHeight="0" orientation="portrait" r:id="rId1"/>
    </customSheetView>
  </customSheetViews>
  <mergeCells count="5">
    <mergeCell ref="A3:G3"/>
    <mergeCell ref="A1:G1"/>
    <mergeCell ref="A4:G4"/>
    <mergeCell ref="A6:C8"/>
    <mergeCell ref="D6:H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43" fitToHeight="0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H129"/>
  <sheetViews>
    <sheetView view="pageBreakPreview" topLeftCell="A109" zoomScale="70" zoomScaleNormal="80" zoomScaleSheetLayoutView="70" workbookViewId="0">
      <selection activeCell="F94" sqref="F94"/>
    </sheetView>
  </sheetViews>
  <sheetFormatPr defaultColWidth="9.140625" defaultRowHeight="15"/>
  <cols>
    <col min="1" max="1" width="20.42578125" style="92" customWidth="1"/>
    <col min="2" max="2" width="57.140625" style="92" customWidth="1"/>
    <col min="3" max="3" width="53.42578125" style="6" customWidth="1"/>
    <col min="4" max="4" width="18" style="9" customWidth="1"/>
    <col min="5" max="5" width="19.5703125" style="9" customWidth="1"/>
    <col min="6" max="6" width="17.85546875" style="108" customWidth="1"/>
    <col min="7" max="7" width="18.42578125" style="9" customWidth="1"/>
    <col min="8" max="8" width="18" style="9" customWidth="1"/>
    <col min="9" max="16384" width="9.140625" style="6"/>
  </cols>
  <sheetData>
    <row r="1" spans="1:8" s="2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>
      <c r="A2" s="2"/>
      <c r="B2" s="2"/>
      <c r="C2" s="2"/>
      <c r="D2" s="2"/>
      <c r="E2" s="2"/>
      <c r="F2" s="2"/>
      <c r="G2" s="2"/>
      <c r="H2" s="2"/>
    </row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3" t="s">
        <v>73</v>
      </c>
      <c r="B4" s="663"/>
      <c r="C4" s="663"/>
      <c r="D4" s="663"/>
      <c r="E4" s="663"/>
      <c r="F4" s="663"/>
      <c r="G4" s="663"/>
    </row>
    <row r="5" spans="1:8" s="5" customFormat="1" ht="18.75" customHeight="1" thickBot="1">
      <c r="A5" s="207"/>
      <c r="B5" s="207"/>
      <c r="C5" s="186"/>
      <c r="D5" s="9"/>
      <c r="E5" s="26"/>
      <c r="F5" s="103"/>
      <c r="G5" s="179">
        <v>6</v>
      </c>
      <c r="H5" s="9"/>
    </row>
    <row r="6" spans="1:8" s="7" customFormat="1" ht="35.25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3.5" customHeight="1" thickBot="1">
      <c r="A8" s="650"/>
      <c r="B8" s="657"/>
      <c r="C8" s="651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7" customFormat="1">
      <c r="A9" s="95" t="s">
        <v>796</v>
      </c>
      <c r="B9" s="401" t="s">
        <v>797</v>
      </c>
      <c r="C9" s="56" t="s">
        <v>51</v>
      </c>
      <c r="D9" s="37"/>
      <c r="E9" s="31"/>
      <c r="F9" s="106"/>
      <c r="G9" s="193"/>
      <c r="H9" s="37"/>
    </row>
    <row r="10" spans="1:8" s="7" customFormat="1">
      <c r="A10" s="86"/>
      <c r="B10" s="387"/>
      <c r="C10" s="56"/>
      <c r="D10" s="57"/>
      <c r="E10" s="29"/>
      <c r="F10" s="104"/>
      <c r="G10" s="9"/>
      <c r="H10" s="57"/>
    </row>
    <row r="11" spans="1:8" s="7" customFormat="1">
      <c r="A11" s="86">
        <v>1600</v>
      </c>
      <c r="B11" s="387"/>
      <c r="C11" s="56" t="s">
        <v>52</v>
      </c>
      <c r="D11" s="57"/>
      <c r="E11" s="29"/>
      <c r="F11" s="104"/>
      <c r="G11" s="9"/>
      <c r="H11" s="57"/>
    </row>
    <row r="12" spans="1:8" s="7" customFormat="1">
      <c r="A12" s="87" t="s">
        <v>845</v>
      </c>
      <c r="B12" s="388" t="s">
        <v>798</v>
      </c>
      <c r="C12" s="59" t="s">
        <v>334</v>
      </c>
      <c r="D12" s="119">
        <v>34358495.204892397</v>
      </c>
      <c r="E12" s="32">
        <v>34358498</v>
      </c>
      <c r="F12" s="57">
        <f>D12-E12</f>
        <v>-2.7951076030731201</v>
      </c>
      <c r="G12" s="9">
        <f>D12</f>
        <v>34358495.204892397</v>
      </c>
      <c r="H12" s="57">
        <v>37338932.7145046</v>
      </c>
    </row>
    <row r="13" spans="1:8" s="7" customFormat="1">
      <c r="A13" s="87" t="s">
        <v>289</v>
      </c>
      <c r="B13" s="388"/>
      <c r="C13" s="71" t="s">
        <v>976</v>
      </c>
      <c r="D13" s="57"/>
      <c r="E13" s="29">
        <v>0</v>
      </c>
      <c r="F13" s="57">
        <f>D13-E13</f>
        <v>0</v>
      </c>
      <c r="G13" s="9">
        <f t="shared" ref="G13:G14" si="0">E13/$G$5*12</f>
        <v>0</v>
      </c>
      <c r="H13" s="57">
        <v>79388</v>
      </c>
    </row>
    <row r="14" spans="1:8" s="7" customFormat="1">
      <c r="A14" s="87"/>
      <c r="B14" s="388"/>
      <c r="C14" s="59"/>
      <c r="D14" s="57"/>
      <c r="E14" s="57">
        <v>0</v>
      </c>
      <c r="F14" s="57">
        <f>D14-E14</f>
        <v>0</v>
      </c>
      <c r="G14" s="9">
        <f t="shared" si="0"/>
        <v>0</v>
      </c>
      <c r="H14" s="57">
        <v>0</v>
      </c>
    </row>
    <row r="15" spans="1:8" ht="15.75" thickBot="1">
      <c r="A15" s="88"/>
      <c r="B15" s="389"/>
      <c r="C15" s="56" t="s">
        <v>0</v>
      </c>
      <c r="D15" s="61">
        <f>D13+D14+D12</f>
        <v>34358495.204892397</v>
      </c>
      <c r="E15" s="61">
        <f t="shared" ref="E15:G15" si="1">E13+E14+E12</f>
        <v>34358498</v>
      </c>
      <c r="F15" s="61">
        <f t="shared" si="1"/>
        <v>-2.7951076030731201</v>
      </c>
      <c r="G15" s="39">
        <f t="shared" si="1"/>
        <v>34358495.204892397</v>
      </c>
      <c r="H15" s="61">
        <f>H13+H14+H12</f>
        <v>37418320.7145046</v>
      </c>
    </row>
    <row r="16" spans="1:8" ht="15.75" thickTop="1">
      <c r="A16" s="88"/>
      <c r="B16" s="389"/>
      <c r="C16" s="60"/>
      <c r="D16" s="37"/>
      <c r="E16" s="31"/>
      <c r="F16" s="106"/>
      <c r="G16" s="193"/>
      <c r="H16" s="37"/>
    </row>
    <row r="17" spans="1:8">
      <c r="A17" s="89" t="s">
        <v>70</v>
      </c>
      <c r="B17" s="398"/>
      <c r="C17" s="56" t="s">
        <v>71</v>
      </c>
      <c r="D17" s="31"/>
      <c r="E17" s="31"/>
      <c r="F17" s="106"/>
      <c r="G17" s="193"/>
      <c r="H17" s="124"/>
    </row>
    <row r="18" spans="1:8">
      <c r="A18" s="87" t="s">
        <v>444</v>
      </c>
      <c r="B18" s="388"/>
      <c r="C18" s="59" t="s">
        <v>445</v>
      </c>
      <c r="D18" s="76">
        <v>0</v>
      </c>
      <c r="E18" s="76">
        <v>0</v>
      </c>
      <c r="F18" s="57">
        <v>0</v>
      </c>
      <c r="G18" s="9">
        <f t="shared" ref="G18:G19" si="2">E18/$G$5*12</f>
        <v>0</v>
      </c>
      <c r="H18" s="55"/>
    </row>
    <row r="19" spans="1:8" s="354" customFormat="1">
      <c r="A19" s="368" t="s">
        <v>124</v>
      </c>
      <c r="B19" s="399" t="s">
        <v>806</v>
      </c>
      <c r="C19" s="369" t="s">
        <v>352</v>
      </c>
      <c r="D19" s="370">
        <v>180000</v>
      </c>
      <c r="E19" s="370">
        <v>89135</v>
      </c>
      <c r="F19" s="57">
        <f>D19-E19</f>
        <v>90865</v>
      </c>
      <c r="G19" s="371">
        <f t="shared" si="2"/>
        <v>178270</v>
      </c>
      <c r="H19" s="498">
        <v>180000</v>
      </c>
    </row>
    <row r="20" spans="1:8">
      <c r="A20" s="368" t="s">
        <v>123</v>
      </c>
      <c r="B20" s="399" t="s">
        <v>807</v>
      </c>
      <c r="C20" s="369" t="s">
        <v>353</v>
      </c>
      <c r="D20" s="370">
        <v>5000</v>
      </c>
      <c r="E20" s="370">
        <v>0</v>
      </c>
      <c r="F20" s="57">
        <f>D20-E20</f>
        <v>5000</v>
      </c>
      <c r="G20" s="371"/>
      <c r="H20" s="498">
        <v>5000</v>
      </c>
    </row>
    <row r="21" spans="1:8">
      <c r="A21" s="87" t="s">
        <v>712</v>
      </c>
      <c r="B21" s="388"/>
      <c r="C21" s="59" t="s">
        <v>713</v>
      </c>
      <c r="D21" s="76"/>
      <c r="E21" s="76"/>
      <c r="F21" s="57"/>
      <c r="G21" s="9">
        <f>E21</f>
        <v>0</v>
      </c>
      <c r="H21" s="55"/>
    </row>
    <row r="22" spans="1:8" s="7" customFormat="1" ht="15.75" thickBot="1">
      <c r="A22" s="88"/>
      <c r="B22" s="389"/>
      <c r="C22" s="56" t="s">
        <v>0</v>
      </c>
      <c r="D22" s="61">
        <f>SUM(D18:D20)</f>
        <v>185000</v>
      </c>
      <c r="E22" s="61">
        <f t="shared" ref="E22:G22" si="3">SUM(E18:E21)</f>
        <v>89135</v>
      </c>
      <c r="F22" s="61">
        <f t="shared" si="3"/>
        <v>95865</v>
      </c>
      <c r="G22" s="39">
        <f t="shared" si="3"/>
        <v>178270</v>
      </c>
      <c r="H22" s="61">
        <f>SUM(H18:H20)</f>
        <v>185000</v>
      </c>
    </row>
    <row r="23" spans="1:8" ht="15.75" thickTop="1">
      <c r="A23" s="88"/>
      <c r="B23" s="389"/>
      <c r="C23" s="60"/>
      <c r="D23" s="31"/>
      <c r="E23" s="31"/>
      <c r="F23" s="106"/>
      <c r="G23" s="193"/>
      <c r="H23" s="124"/>
    </row>
    <row r="24" spans="1:8">
      <c r="A24" s="88"/>
      <c r="B24" s="389"/>
      <c r="C24" s="60"/>
      <c r="D24" s="31"/>
      <c r="E24" s="31"/>
      <c r="F24" s="106"/>
      <c r="G24" s="193"/>
      <c r="H24" s="124"/>
    </row>
    <row r="25" spans="1:8" s="7" customFormat="1" ht="15.75" thickBot="1">
      <c r="A25" s="88">
        <v>2800</v>
      </c>
      <c r="B25" s="389"/>
      <c r="C25" s="60" t="s">
        <v>53</v>
      </c>
      <c r="D25" s="61">
        <f>D22+D24+D15</f>
        <v>34543495.204892397</v>
      </c>
      <c r="E25" s="61">
        <f t="shared" ref="E25:G25" si="4">E22+E24+E15</f>
        <v>34447633</v>
      </c>
      <c r="F25" s="61">
        <f t="shared" si="4"/>
        <v>95862.204892396927</v>
      </c>
      <c r="G25" s="39">
        <f t="shared" si="4"/>
        <v>34536765.204892397</v>
      </c>
      <c r="H25" s="61">
        <f>H22+H24+H15</f>
        <v>37603320.7145046</v>
      </c>
    </row>
    <row r="26" spans="1:8" ht="15.75" thickTop="1">
      <c r="A26" s="88"/>
      <c r="B26" s="389"/>
      <c r="C26" s="60"/>
      <c r="D26" s="31"/>
      <c r="E26" s="31"/>
      <c r="F26" s="106"/>
      <c r="G26" s="193"/>
      <c r="H26" s="124"/>
    </row>
    <row r="27" spans="1:8">
      <c r="A27" s="90">
        <v>2900</v>
      </c>
      <c r="B27" s="390"/>
      <c r="C27" s="56" t="s">
        <v>50</v>
      </c>
      <c r="D27" s="31"/>
      <c r="E27" s="31"/>
      <c r="F27" s="106"/>
      <c r="G27" s="193"/>
      <c r="H27" s="124"/>
    </row>
    <row r="28" spans="1:8">
      <c r="A28" s="90"/>
      <c r="B28" s="390"/>
      <c r="C28" s="56"/>
      <c r="D28" s="31"/>
      <c r="E28" s="31"/>
      <c r="F28" s="106"/>
      <c r="G28" s="193"/>
      <c r="H28" s="124"/>
    </row>
    <row r="29" spans="1:8" s="7" customFormat="1">
      <c r="A29" s="90">
        <v>3000</v>
      </c>
      <c r="B29" s="390"/>
      <c r="C29" s="62" t="s">
        <v>67</v>
      </c>
      <c r="D29" s="31"/>
      <c r="E29" s="31"/>
      <c r="F29" s="106"/>
      <c r="G29" s="193"/>
      <c r="H29" s="124"/>
    </row>
    <row r="30" spans="1:8">
      <c r="A30" s="87" t="s">
        <v>125</v>
      </c>
      <c r="B30" s="388" t="s">
        <v>808</v>
      </c>
      <c r="C30" s="59" t="s">
        <v>10</v>
      </c>
      <c r="D30" s="76">
        <v>8575377.3515064977</v>
      </c>
      <c r="E30" s="76">
        <v>4009306.41</v>
      </c>
      <c r="F30" s="57">
        <f>D30-E30</f>
        <v>4566070.9415064976</v>
      </c>
      <c r="G30" s="9">
        <f t="shared" ref="G30:G31" si="5">E30/$G$5*12</f>
        <v>8018612.8200000003</v>
      </c>
      <c r="H30" s="55">
        <v>8883659.9315064978</v>
      </c>
    </row>
    <row r="31" spans="1:8">
      <c r="A31" s="87" t="s">
        <v>126</v>
      </c>
      <c r="B31" s="388" t="s">
        <v>808</v>
      </c>
      <c r="C31" s="59" t="s">
        <v>11</v>
      </c>
      <c r="D31" s="76">
        <v>80279.997640970236</v>
      </c>
      <c r="E31" s="76">
        <v>26859.37</v>
      </c>
      <c r="F31" s="57">
        <f>D31-E31</f>
        <v>53420.62764097024</v>
      </c>
      <c r="G31" s="9">
        <f t="shared" si="5"/>
        <v>53718.74</v>
      </c>
      <c r="H31" s="55">
        <v>80279.997640970236</v>
      </c>
    </row>
    <row r="32" spans="1:8" ht="15.75" thickBot="1">
      <c r="A32" s="87"/>
      <c r="B32" s="388"/>
      <c r="C32" s="56" t="s">
        <v>0</v>
      </c>
      <c r="D32" s="61">
        <f t="shared" ref="D32:G32" si="6">SUM(D30:D31)</f>
        <v>8655657.3491474688</v>
      </c>
      <c r="E32" s="61">
        <f>SUM(E30:E31)</f>
        <v>4036165.7800000003</v>
      </c>
      <c r="F32" s="61">
        <f t="shared" si="6"/>
        <v>4619491.5691474676</v>
      </c>
      <c r="G32" s="39">
        <f t="shared" si="6"/>
        <v>8072331.5600000005</v>
      </c>
      <c r="H32" s="61">
        <f t="shared" ref="H32" si="7">SUM(H30:H31)</f>
        <v>8963939.9291474689</v>
      </c>
    </row>
    <row r="33" spans="1:8" ht="15.75" thickTop="1">
      <c r="A33" s="87"/>
      <c r="B33" s="388"/>
      <c r="C33" s="59"/>
      <c r="D33" s="29">
        <v>0</v>
      </c>
      <c r="E33" s="29"/>
      <c r="F33" s="104"/>
      <c r="H33" s="32"/>
    </row>
    <row r="34" spans="1:8">
      <c r="A34" s="89" t="s">
        <v>68</v>
      </c>
      <c r="B34" s="398"/>
      <c r="C34" s="56" t="s">
        <v>69</v>
      </c>
      <c r="D34" s="29"/>
      <c r="E34" s="29"/>
      <c r="F34" s="104"/>
      <c r="H34" s="32"/>
    </row>
    <row r="35" spans="1:8">
      <c r="A35" s="87" t="s">
        <v>127</v>
      </c>
      <c r="B35" s="388" t="s">
        <v>808</v>
      </c>
      <c r="C35" s="59" t="s">
        <v>12</v>
      </c>
      <c r="D35" s="76">
        <v>646834.35929220822</v>
      </c>
      <c r="E35" s="76">
        <v>280404.52</v>
      </c>
      <c r="F35" s="57">
        <f t="shared" ref="F35:F45" si="8">D35-E35</f>
        <v>366429.8392922082</v>
      </c>
      <c r="G35" s="9">
        <f t="shared" ref="G35:G45" si="9">E35/$G$5*12</f>
        <v>560809.04</v>
      </c>
      <c r="H35" s="55">
        <v>672524.57429220818</v>
      </c>
    </row>
    <row r="36" spans="1:8">
      <c r="A36" s="87" t="s">
        <v>128</v>
      </c>
      <c r="B36" s="388" t="s">
        <v>808</v>
      </c>
      <c r="C36" s="59" t="s">
        <v>35</v>
      </c>
      <c r="D36" s="76">
        <v>414990</v>
      </c>
      <c r="E36" s="76">
        <v>215713.25</v>
      </c>
      <c r="F36" s="57">
        <f t="shared" si="8"/>
        <v>199276.75</v>
      </c>
      <c r="G36" s="9">
        <f t="shared" si="9"/>
        <v>431426.5</v>
      </c>
      <c r="H36" s="55">
        <v>414990</v>
      </c>
    </row>
    <row r="37" spans="1:8">
      <c r="A37" s="87" t="s">
        <v>129</v>
      </c>
      <c r="B37" s="388" t="s">
        <v>808</v>
      </c>
      <c r="C37" s="59" t="s">
        <v>26</v>
      </c>
      <c r="D37" s="76">
        <v>109344.48</v>
      </c>
      <c r="E37" s="76">
        <v>34094.800000000003</v>
      </c>
      <c r="F37" s="57">
        <f t="shared" si="8"/>
        <v>75249.679999999993</v>
      </c>
      <c r="G37" s="9">
        <f t="shared" si="9"/>
        <v>68189.600000000006</v>
      </c>
      <c r="H37" s="55">
        <v>109344.48</v>
      </c>
    </row>
    <row r="38" spans="1:8">
      <c r="A38" s="87" t="s">
        <v>460</v>
      </c>
      <c r="B38" s="388" t="s">
        <v>808</v>
      </c>
      <c r="C38" s="59" t="s">
        <v>544</v>
      </c>
      <c r="D38" s="76">
        <v>70800</v>
      </c>
      <c r="E38" s="76">
        <v>0</v>
      </c>
      <c r="F38" s="57">
        <f t="shared" si="8"/>
        <v>70800</v>
      </c>
      <c r="G38" s="9">
        <f t="shared" si="9"/>
        <v>0</v>
      </c>
      <c r="H38" s="55">
        <v>70800</v>
      </c>
    </row>
    <row r="39" spans="1:8">
      <c r="A39" s="87" t="s">
        <v>130</v>
      </c>
      <c r="B39" s="388" t="s">
        <v>808</v>
      </c>
      <c r="C39" s="59" t="s">
        <v>25</v>
      </c>
      <c r="D39" s="76">
        <v>490396.79999999993</v>
      </c>
      <c r="E39" s="76">
        <v>249628.62</v>
      </c>
      <c r="F39" s="57">
        <f t="shared" si="8"/>
        <v>240768.17999999993</v>
      </c>
      <c r="G39" s="9">
        <f t="shared" si="9"/>
        <v>499257.24</v>
      </c>
      <c r="H39" s="55">
        <v>506684.39999999991</v>
      </c>
    </row>
    <row r="40" spans="1:8">
      <c r="A40" s="87" t="s">
        <v>131</v>
      </c>
      <c r="B40" s="388" t="s">
        <v>808</v>
      </c>
      <c r="C40" s="59" t="s">
        <v>323</v>
      </c>
      <c r="D40" s="76">
        <v>1015511.693847411</v>
      </c>
      <c r="E40" s="76">
        <v>549889.62</v>
      </c>
      <c r="F40" s="57">
        <f t="shared" si="8"/>
        <v>465622.07384741097</v>
      </c>
      <c r="G40" s="9">
        <f t="shared" si="9"/>
        <v>1099779.24</v>
      </c>
      <c r="H40" s="55">
        <v>1045569.2154585802</v>
      </c>
    </row>
    <row r="41" spans="1:8">
      <c r="A41" s="87" t="s">
        <v>132</v>
      </c>
      <c r="B41" s="388" t="s">
        <v>808</v>
      </c>
      <c r="C41" s="59" t="s">
        <v>13</v>
      </c>
      <c r="D41" s="76">
        <v>79909.916746959367</v>
      </c>
      <c r="E41" s="76">
        <v>33568.980000000003</v>
      </c>
      <c r="F41" s="57">
        <f t="shared" si="8"/>
        <v>46340.936746959364</v>
      </c>
      <c r="G41" s="9">
        <f t="shared" si="9"/>
        <v>67137.960000000006</v>
      </c>
      <c r="H41" s="55">
        <v>79909.916746959367</v>
      </c>
    </row>
    <row r="42" spans="1:8">
      <c r="A42" s="87" t="s">
        <v>133</v>
      </c>
      <c r="B42" s="388" t="s">
        <v>808</v>
      </c>
      <c r="C42" s="59" t="s">
        <v>14</v>
      </c>
      <c r="D42" s="76">
        <v>53539.19999999999</v>
      </c>
      <c r="E42" s="76">
        <v>23169.99</v>
      </c>
      <c r="F42" s="57">
        <f t="shared" si="8"/>
        <v>30369.209999999988</v>
      </c>
      <c r="G42" s="9">
        <f t="shared" si="9"/>
        <v>46339.98</v>
      </c>
      <c r="H42" s="55">
        <v>55323.839999999989</v>
      </c>
    </row>
    <row r="43" spans="1:8">
      <c r="A43" s="87" t="s">
        <v>134</v>
      </c>
      <c r="B43" s="388" t="s">
        <v>808</v>
      </c>
      <c r="C43" s="59" t="s">
        <v>324</v>
      </c>
      <c r="D43" s="76">
        <v>2765.16</v>
      </c>
      <c r="E43" s="76">
        <v>2038.75</v>
      </c>
      <c r="F43" s="57">
        <f t="shared" si="8"/>
        <v>726.40999999999985</v>
      </c>
      <c r="G43" s="9">
        <f t="shared" si="9"/>
        <v>4077.5</v>
      </c>
      <c r="H43" s="55">
        <v>2871</v>
      </c>
    </row>
    <row r="44" spans="1:8">
      <c r="A44" s="87" t="s">
        <v>691</v>
      </c>
      <c r="B44" s="388" t="s">
        <v>808</v>
      </c>
      <c r="C44" s="59" t="s">
        <v>692</v>
      </c>
      <c r="D44" s="76"/>
      <c r="E44" s="76"/>
      <c r="F44" s="57">
        <f t="shared" si="8"/>
        <v>0</v>
      </c>
      <c r="G44" s="9">
        <f t="shared" si="9"/>
        <v>0</v>
      </c>
      <c r="H44" s="55"/>
    </row>
    <row r="45" spans="1:8">
      <c r="A45" s="87" t="s">
        <v>693</v>
      </c>
      <c r="B45" s="388" t="s">
        <v>808</v>
      </c>
      <c r="C45" s="59" t="s">
        <v>694</v>
      </c>
      <c r="D45" s="76"/>
      <c r="E45" s="76"/>
      <c r="F45" s="57">
        <f t="shared" si="8"/>
        <v>0</v>
      </c>
      <c r="G45" s="9">
        <f t="shared" si="9"/>
        <v>0</v>
      </c>
      <c r="H45" s="55"/>
    </row>
    <row r="46" spans="1:8" s="7" customFormat="1" ht="15.75" thickBot="1">
      <c r="A46" s="88"/>
      <c r="B46" s="389"/>
      <c r="C46" s="56" t="s">
        <v>0</v>
      </c>
      <c r="D46" s="61">
        <f t="shared" ref="D46" si="10">SUM(D35:D45)</f>
        <v>2884091.6098865787</v>
      </c>
      <c r="E46" s="61">
        <f>SUM(E35:E45)</f>
        <v>1388508.53</v>
      </c>
      <c r="F46" s="61">
        <f t="shared" ref="F46" si="11">SUM(F35:F45)</f>
        <v>1495583.0798865783</v>
      </c>
      <c r="G46" s="39">
        <f>SUM(G35:G45)</f>
        <v>2777017.06</v>
      </c>
      <c r="H46" s="61">
        <f t="shared" ref="H46" si="12">SUM(H35:H45)</f>
        <v>2958017.4264977477</v>
      </c>
    </row>
    <row r="47" spans="1:8" ht="15.75" thickTop="1">
      <c r="A47" s="90"/>
      <c r="B47" s="390"/>
      <c r="C47" s="56"/>
      <c r="D47" s="29"/>
      <c r="E47" s="29"/>
      <c r="F47" s="104"/>
      <c r="H47" s="32">
        <f>H46+H32</f>
        <v>11921957.355645217</v>
      </c>
    </row>
    <row r="48" spans="1:8">
      <c r="A48" s="87" t="s">
        <v>138</v>
      </c>
      <c r="B48" s="388" t="s">
        <v>814</v>
      </c>
      <c r="C48" s="59" t="s">
        <v>341</v>
      </c>
      <c r="D48" s="76">
        <v>1437746.77</v>
      </c>
      <c r="E48" s="76">
        <v>599061.25</v>
      </c>
      <c r="F48" s="57">
        <f>D48-E48</f>
        <v>838685.52</v>
      </c>
      <c r="G48" s="365">
        <f t="shared" ref="G48" si="13">E48/$G$5*12</f>
        <v>1198122.5</v>
      </c>
      <c r="H48" s="57">
        <v>1437746.77</v>
      </c>
    </row>
    <row r="49" spans="1:8">
      <c r="A49" s="90"/>
      <c r="B49" s="390"/>
      <c r="C49" s="56"/>
      <c r="D49" s="29"/>
      <c r="E49" s="29"/>
      <c r="F49" s="104"/>
      <c r="H49" s="32"/>
    </row>
    <row r="50" spans="1:8">
      <c r="A50" s="90"/>
      <c r="B50" s="390"/>
      <c r="C50" s="56"/>
      <c r="D50" s="29"/>
      <c r="E50" s="29"/>
      <c r="F50" s="104"/>
      <c r="H50" s="32"/>
    </row>
    <row r="51" spans="1:8">
      <c r="A51" s="90">
        <v>3800</v>
      </c>
      <c r="B51" s="390"/>
      <c r="C51" s="56" t="s">
        <v>55</v>
      </c>
      <c r="D51" s="29"/>
      <c r="E51" s="29"/>
      <c r="F51" s="104"/>
      <c r="H51" s="32"/>
    </row>
    <row r="52" spans="1:8">
      <c r="A52" s="87" t="s">
        <v>135</v>
      </c>
      <c r="B52" s="388" t="s">
        <v>815</v>
      </c>
      <c r="C52" s="59" t="s">
        <v>47</v>
      </c>
      <c r="D52" s="76">
        <v>48200</v>
      </c>
      <c r="E52" s="610">
        <v>9269.82</v>
      </c>
      <c r="F52" s="57">
        <f t="shared" ref="F52:F58" si="14">D52-E52</f>
        <v>38930.18</v>
      </c>
      <c r="G52" s="9">
        <f t="shared" ref="G52:G58" si="15">E52/$G$5*12</f>
        <v>18539.64</v>
      </c>
      <c r="H52" s="55">
        <v>67800</v>
      </c>
    </row>
    <row r="53" spans="1:8">
      <c r="A53" s="87" t="s">
        <v>136</v>
      </c>
      <c r="B53" s="388" t="s">
        <v>838</v>
      </c>
      <c r="C53" s="59" t="s">
        <v>8</v>
      </c>
      <c r="D53" s="76">
        <v>359240</v>
      </c>
      <c r="E53" s="76">
        <v>25914.18</v>
      </c>
      <c r="F53" s="57">
        <f t="shared" si="14"/>
        <v>333325.82</v>
      </c>
      <c r="G53" s="9">
        <f t="shared" si="15"/>
        <v>51828.36</v>
      </c>
      <c r="H53" s="55">
        <v>270000</v>
      </c>
    </row>
    <row r="54" spans="1:8">
      <c r="A54" s="87" t="s">
        <v>137</v>
      </c>
      <c r="B54" s="388" t="s">
        <v>837</v>
      </c>
      <c r="C54" s="59" t="s">
        <v>32</v>
      </c>
      <c r="D54" s="76">
        <v>448345</v>
      </c>
      <c r="E54" s="76">
        <v>194753.27</v>
      </c>
      <c r="F54" s="57">
        <f t="shared" si="14"/>
        <v>253591.73</v>
      </c>
      <c r="G54" s="9">
        <f>E54/$G$5*12</f>
        <v>389506.54</v>
      </c>
      <c r="H54" s="55">
        <v>635345</v>
      </c>
    </row>
    <row r="55" spans="1:8">
      <c r="A55" s="87" t="s">
        <v>486</v>
      </c>
      <c r="B55" s="388" t="s">
        <v>813</v>
      </c>
      <c r="C55" s="59" t="s">
        <v>487</v>
      </c>
      <c r="D55" s="76">
        <v>300000</v>
      </c>
      <c r="E55" s="76"/>
      <c r="F55" s="57">
        <f t="shared" si="14"/>
        <v>300000</v>
      </c>
      <c r="G55" s="9">
        <f t="shared" si="15"/>
        <v>0</v>
      </c>
      <c r="H55" s="55"/>
    </row>
    <row r="56" spans="1:8">
      <c r="A56" s="87" t="s">
        <v>643</v>
      </c>
      <c r="B56" s="388" t="s">
        <v>836</v>
      </c>
      <c r="C56" s="59" t="s">
        <v>640</v>
      </c>
      <c r="D56" s="76">
        <v>312069</v>
      </c>
      <c r="E56" s="76"/>
      <c r="F56" s="57">
        <f t="shared" si="14"/>
        <v>312069</v>
      </c>
      <c r="G56" s="9">
        <f t="shared" si="15"/>
        <v>0</v>
      </c>
      <c r="H56" s="55">
        <v>312069</v>
      </c>
    </row>
    <row r="57" spans="1:8">
      <c r="A57" s="87" t="s">
        <v>488</v>
      </c>
      <c r="B57" s="388" t="s">
        <v>812</v>
      </c>
      <c r="C57" s="59" t="s">
        <v>489</v>
      </c>
      <c r="D57" s="76">
        <v>285263</v>
      </c>
      <c r="E57" s="76"/>
      <c r="F57" s="57">
        <f t="shared" si="14"/>
        <v>285263</v>
      </c>
      <c r="G57" s="9">
        <f t="shared" si="15"/>
        <v>0</v>
      </c>
      <c r="H57" s="55">
        <v>285263</v>
      </c>
    </row>
    <row r="58" spans="1:8">
      <c r="A58" s="87" t="s">
        <v>645</v>
      </c>
      <c r="B58" s="388"/>
      <c r="C58" s="59" t="s">
        <v>644</v>
      </c>
      <c r="D58" s="76"/>
      <c r="E58" s="76"/>
      <c r="F58" s="57">
        <f t="shared" si="14"/>
        <v>0</v>
      </c>
      <c r="G58" s="9">
        <f t="shared" si="15"/>
        <v>0</v>
      </c>
      <c r="H58" s="55"/>
    </row>
    <row r="59" spans="1:8" ht="15.75" thickBot="1">
      <c r="A59" s="88"/>
      <c r="B59" s="389"/>
      <c r="C59" s="56" t="s">
        <v>0</v>
      </c>
      <c r="D59" s="61">
        <f>SUM(D52:D57)</f>
        <v>1753117</v>
      </c>
      <c r="E59" s="61">
        <f>SUM(E52:E58)</f>
        <v>229937.27</v>
      </c>
      <c r="F59" s="61">
        <f>SUM(F52:F58)</f>
        <v>1523179.73</v>
      </c>
      <c r="G59" s="39">
        <f>SUM(G52:G54)</f>
        <v>459874.54</v>
      </c>
      <c r="H59" s="61">
        <f>SUM(H52:H57)</f>
        <v>1570477</v>
      </c>
    </row>
    <row r="60" spans="1:8" ht="15.75" thickTop="1">
      <c r="A60" s="90"/>
      <c r="B60" s="390"/>
      <c r="C60" s="56"/>
      <c r="D60" s="129"/>
      <c r="E60" s="131"/>
      <c r="F60" s="104"/>
      <c r="H60" s="131"/>
    </row>
    <row r="61" spans="1:8">
      <c r="A61" s="90"/>
      <c r="B61" s="390"/>
      <c r="C61" s="56"/>
      <c r="D61" s="129"/>
      <c r="E61" s="32"/>
      <c r="F61" s="104"/>
      <c r="H61" s="32"/>
    </row>
    <row r="62" spans="1:8">
      <c r="A62" s="90">
        <v>3900</v>
      </c>
      <c r="B62" s="390"/>
      <c r="C62" s="56" t="s">
        <v>439</v>
      </c>
      <c r="E62" s="32"/>
      <c r="F62" s="104"/>
      <c r="H62" s="57"/>
    </row>
    <row r="63" spans="1:8">
      <c r="A63" s="87"/>
      <c r="B63" s="388"/>
      <c r="C63" s="59"/>
      <c r="E63" s="32"/>
      <c r="F63" s="104"/>
      <c r="H63" s="57"/>
    </row>
    <row r="64" spans="1:8">
      <c r="A64" s="87" t="s">
        <v>462</v>
      </c>
      <c r="B64" s="388"/>
      <c r="C64" s="59" t="s">
        <v>463</v>
      </c>
      <c r="D64" s="9">
        <v>0</v>
      </c>
      <c r="E64" s="32"/>
      <c r="F64" s="57"/>
      <c r="G64" s="9">
        <f t="shared" ref="G64" si="16">E64/$G$5*12</f>
        <v>0</v>
      </c>
      <c r="H64" s="57"/>
    </row>
    <row r="65" spans="1:8">
      <c r="A65" s="87"/>
      <c r="B65" s="388"/>
      <c r="C65" s="59"/>
      <c r="E65" s="132"/>
      <c r="F65" s="104"/>
      <c r="H65" s="54"/>
    </row>
    <row r="66" spans="1:8" ht="15.75" thickBot="1">
      <c r="A66" s="88"/>
      <c r="B66" s="389"/>
      <c r="C66" s="60" t="s">
        <v>0</v>
      </c>
      <c r="D66" s="39">
        <f t="shared" ref="D66:G66" si="17">SUM(D64:D65)</f>
        <v>0</v>
      </c>
      <c r="E66" s="39">
        <f t="shared" si="17"/>
        <v>0</v>
      </c>
      <c r="F66" s="39">
        <f t="shared" si="17"/>
        <v>0</v>
      </c>
      <c r="G66" s="39">
        <f t="shared" si="17"/>
        <v>0</v>
      </c>
      <c r="H66" s="61"/>
    </row>
    <row r="67" spans="1:8" ht="15.75" thickTop="1">
      <c r="A67" s="90"/>
      <c r="B67" s="390"/>
      <c r="C67" s="56"/>
      <c r="D67" s="29"/>
      <c r="E67" s="29"/>
      <c r="F67" s="104"/>
      <c r="H67" s="32"/>
    </row>
    <row r="68" spans="1:8">
      <c r="A68" s="90">
        <v>4400</v>
      </c>
      <c r="B68" s="390"/>
      <c r="C68" s="56" t="s">
        <v>57</v>
      </c>
      <c r="D68" s="29"/>
      <c r="E68" s="29"/>
      <c r="F68" s="104"/>
      <c r="H68" s="32"/>
    </row>
    <row r="69" spans="1:8">
      <c r="A69" s="87"/>
      <c r="B69" s="388"/>
      <c r="C69" s="59"/>
      <c r="D69" s="29"/>
      <c r="E69" s="29"/>
      <c r="F69" s="104"/>
      <c r="H69" s="32"/>
    </row>
    <row r="70" spans="1:8">
      <c r="A70" s="87" t="s">
        <v>566</v>
      </c>
      <c r="B70" s="388"/>
      <c r="C70" s="59" t="s">
        <v>15</v>
      </c>
      <c r="D70" s="29">
        <v>0</v>
      </c>
      <c r="E70" s="29">
        <v>27357.74</v>
      </c>
      <c r="F70" s="57">
        <f t="shared" ref="F70:F104" si="18">D70-E70</f>
        <v>-27357.74</v>
      </c>
      <c r="G70" s="9">
        <f>E70/$G$5*12</f>
        <v>54715.48000000001</v>
      </c>
      <c r="H70" s="32">
        <v>47000</v>
      </c>
    </row>
    <row r="71" spans="1:8">
      <c r="A71" s="87" t="s">
        <v>451</v>
      </c>
      <c r="B71" s="388" t="s">
        <v>823</v>
      </c>
      <c r="C71" s="59" t="s">
        <v>464</v>
      </c>
      <c r="D71" s="76">
        <v>85000</v>
      </c>
      <c r="E71" s="76">
        <v>45275.19</v>
      </c>
      <c r="F71" s="57">
        <f t="shared" si="18"/>
        <v>39724.81</v>
      </c>
      <c r="G71" s="9">
        <f>E71/$G$5*12</f>
        <v>90550.38</v>
      </c>
      <c r="H71" s="55">
        <v>90550</v>
      </c>
    </row>
    <row r="72" spans="1:8">
      <c r="A72" s="87" t="s">
        <v>490</v>
      </c>
      <c r="B72" s="388"/>
      <c r="C72" s="59" t="s">
        <v>491</v>
      </c>
      <c r="D72" s="76">
        <v>0</v>
      </c>
      <c r="E72" s="76"/>
      <c r="F72" s="57">
        <f t="shared" si="18"/>
        <v>0</v>
      </c>
      <c r="G72" s="9">
        <f t="shared" ref="G72:G104" si="19">E72/$G$5*12</f>
        <v>0</v>
      </c>
      <c r="H72" s="55"/>
    </row>
    <row r="73" spans="1:8">
      <c r="A73" s="87" t="s">
        <v>139</v>
      </c>
      <c r="B73" s="388" t="s">
        <v>840</v>
      </c>
      <c r="C73" s="59" t="s">
        <v>4</v>
      </c>
      <c r="D73" s="76">
        <v>120000</v>
      </c>
      <c r="E73" s="76">
        <v>147194.94</v>
      </c>
      <c r="F73" s="57">
        <f t="shared" si="18"/>
        <v>-27194.940000000002</v>
      </c>
      <c r="G73" s="9">
        <f t="shared" si="19"/>
        <v>294389.88</v>
      </c>
      <c r="H73" s="55">
        <v>294390</v>
      </c>
    </row>
    <row r="74" spans="1:8">
      <c r="A74" s="87" t="s">
        <v>567</v>
      </c>
      <c r="B74" s="388" t="s">
        <v>818</v>
      </c>
      <c r="C74" s="59" t="s">
        <v>5</v>
      </c>
      <c r="D74" s="76">
        <v>16000</v>
      </c>
      <c r="E74" s="76">
        <v>8562.42</v>
      </c>
      <c r="F74" s="57">
        <f t="shared" si="18"/>
        <v>7437.58</v>
      </c>
      <c r="G74" s="9">
        <f t="shared" si="19"/>
        <v>17124.84</v>
      </c>
      <c r="H74" s="55">
        <v>17125</v>
      </c>
    </row>
    <row r="75" spans="1:8">
      <c r="A75" s="87" t="s">
        <v>140</v>
      </c>
      <c r="B75" s="388" t="s">
        <v>835</v>
      </c>
      <c r="C75" s="59" t="s">
        <v>27</v>
      </c>
      <c r="D75" s="76">
        <v>1208665.1000000001</v>
      </c>
      <c r="E75" s="76">
        <v>496862.46</v>
      </c>
      <c r="F75" s="57">
        <f t="shared" si="18"/>
        <v>711802.64000000013</v>
      </c>
      <c r="G75" s="9">
        <f t="shared" si="19"/>
        <v>993724.92</v>
      </c>
      <c r="H75" s="55">
        <v>993725</v>
      </c>
    </row>
    <row r="76" spans="1:8">
      <c r="A76" s="87" t="s">
        <v>568</v>
      </c>
      <c r="B76" s="388"/>
      <c r="C76" s="59" t="s">
        <v>64</v>
      </c>
      <c r="D76" s="76"/>
      <c r="E76" s="76"/>
      <c r="F76" s="57">
        <f t="shared" si="18"/>
        <v>0</v>
      </c>
      <c r="G76" s="9">
        <f t="shared" si="19"/>
        <v>0</v>
      </c>
      <c r="H76" s="55"/>
    </row>
    <row r="77" spans="1:8">
      <c r="A77" s="87" t="s">
        <v>569</v>
      </c>
      <c r="B77" s="388"/>
      <c r="C77" s="59" t="s">
        <v>556</v>
      </c>
      <c r="D77" s="76"/>
      <c r="E77" s="76"/>
      <c r="F77" s="57">
        <f t="shared" si="18"/>
        <v>0</v>
      </c>
      <c r="G77" s="9">
        <f t="shared" si="19"/>
        <v>0</v>
      </c>
      <c r="H77" s="55"/>
    </row>
    <row r="78" spans="1:8">
      <c r="A78" s="87" t="s">
        <v>484</v>
      </c>
      <c r="B78" s="388" t="s">
        <v>828</v>
      </c>
      <c r="C78" s="59" t="s">
        <v>465</v>
      </c>
      <c r="D78" s="76">
        <v>900000</v>
      </c>
      <c r="E78" s="76">
        <v>9107.3799999999992</v>
      </c>
      <c r="F78" s="57">
        <f t="shared" si="18"/>
        <v>890892.62</v>
      </c>
      <c r="G78" s="9">
        <f t="shared" si="19"/>
        <v>18214.759999999998</v>
      </c>
      <c r="H78" s="55">
        <v>900000</v>
      </c>
    </row>
    <row r="79" spans="1:8">
      <c r="A79" s="87" t="s">
        <v>141</v>
      </c>
      <c r="B79" s="388" t="s">
        <v>827</v>
      </c>
      <c r="C79" s="59" t="s">
        <v>325</v>
      </c>
      <c r="D79" s="76">
        <v>3496000</v>
      </c>
      <c r="E79" s="76">
        <v>1220506.3600000001</v>
      </c>
      <c r="F79" s="57">
        <f t="shared" si="18"/>
        <v>2275493.6399999997</v>
      </c>
      <c r="G79" s="9">
        <f>E79/$G$5*12</f>
        <v>2441012.7200000002</v>
      </c>
      <c r="H79" s="55">
        <v>2600000</v>
      </c>
    </row>
    <row r="80" spans="1:8">
      <c r="A80" s="87" t="s">
        <v>142</v>
      </c>
      <c r="B80" s="388" t="s">
        <v>816</v>
      </c>
      <c r="C80" s="59" t="s">
        <v>17</v>
      </c>
      <c r="D80" s="76">
        <v>200000</v>
      </c>
      <c r="E80" s="76">
        <v>22000</v>
      </c>
      <c r="F80" s="57">
        <f t="shared" si="18"/>
        <v>178000</v>
      </c>
      <c r="G80" s="9">
        <f t="shared" si="19"/>
        <v>44000</v>
      </c>
      <c r="H80" s="55">
        <v>200000</v>
      </c>
    </row>
    <row r="81" spans="1:8">
      <c r="A81" s="87" t="s">
        <v>485</v>
      </c>
      <c r="B81" s="388" t="s">
        <v>822</v>
      </c>
      <c r="C81" s="59" t="s">
        <v>6</v>
      </c>
      <c r="D81" s="76">
        <v>707095.69098860805</v>
      </c>
      <c r="E81" s="76">
        <v>390916.89</v>
      </c>
      <c r="F81" s="57">
        <f t="shared" si="18"/>
        <v>316178.80098860804</v>
      </c>
      <c r="G81" s="9">
        <f t="shared" si="19"/>
        <v>781833.78</v>
      </c>
      <c r="H81" s="55">
        <v>700670.98931841482</v>
      </c>
    </row>
    <row r="82" spans="1:8">
      <c r="A82" s="87" t="s">
        <v>714</v>
      </c>
      <c r="B82" s="388" t="s">
        <v>825</v>
      </c>
      <c r="C82" s="59" t="s">
        <v>58</v>
      </c>
      <c r="D82" s="76">
        <v>1157153.6893599648</v>
      </c>
      <c r="E82" s="76">
        <v>73167.61</v>
      </c>
      <c r="F82" s="57">
        <f t="shared" si="18"/>
        <v>1083986.0793599647</v>
      </c>
      <c r="G82" s="9">
        <f t="shared" si="19"/>
        <v>146335.22</v>
      </c>
      <c r="H82" s="55">
        <v>1144046.4860571632</v>
      </c>
    </row>
    <row r="83" spans="1:8" s="354" customFormat="1">
      <c r="A83" s="368" t="s">
        <v>143</v>
      </c>
      <c r="B83" s="399" t="s">
        <v>819</v>
      </c>
      <c r="C83" s="369" t="s">
        <v>404</v>
      </c>
      <c r="D83" s="76">
        <v>224383</v>
      </c>
      <c r="E83" s="76">
        <v>0</v>
      </c>
      <c r="F83" s="57">
        <f t="shared" si="18"/>
        <v>224383</v>
      </c>
      <c r="G83" s="9">
        <f t="shared" si="19"/>
        <v>0</v>
      </c>
      <c r="H83" s="498">
        <v>0</v>
      </c>
    </row>
    <row r="84" spans="1:8" s="354" customFormat="1">
      <c r="A84" s="368" t="s">
        <v>496</v>
      </c>
      <c r="B84" s="399" t="s">
        <v>820</v>
      </c>
      <c r="C84" s="369" t="s">
        <v>982</v>
      </c>
      <c r="D84" s="76">
        <v>242343</v>
      </c>
      <c r="E84" s="76">
        <v>276446.43</v>
      </c>
      <c r="F84" s="57">
        <f t="shared" si="18"/>
        <v>-34103.429999999993</v>
      </c>
      <c r="G84" s="9">
        <f t="shared" si="19"/>
        <v>552892.86</v>
      </c>
      <c r="H84" s="498">
        <v>474000</v>
      </c>
    </row>
    <row r="85" spans="1:8" s="354" customFormat="1">
      <c r="A85" s="368" t="s">
        <v>647</v>
      </c>
      <c r="B85" s="388" t="s">
        <v>811</v>
      </c>
      <c r="C85" s="369" t="s">
        <v>646</v>
      </c>
      <c r="D85" s="76">
        <v>95400</v>
      </c>
      <c r="E85" s="76"/>
      <c r="F85" s="57">
        <f t="shared" si="18"/>
        <v>95400</v>
      </c>
      <c r="G85" s="9">
        <f t="shared" si="19"/>
        <v>0</v>
      </c>
      <c r="H85" s="498">
        <v>67100</v>
      </c>
    </row>
    <row r="86" spans="1:8">
      <c r="A86" s="368" t="s">
        <v>144</v>
      </c>
      <c r="B86" s="399" t="s">
        <v>834</v>
      </c>
      <c r="C86" s="369" t="s">
        <v>700</v>
      </c>
      <c r="D86" s="76">
        <v>124139.31</v>
      </c>
      <c r="E86" s="76">
        <v>13963.2</v>
      </c>
      <c r="F86" s="57">
        <f t="shared" si="18"/>
        <v>110176.11</v>
      </c>
      <c r="G86" s="9">
        <f>E86/$G$5*12</f>
        <v>27926.400000000001</v>
      </c>
      <c r="H86" s="498">
        <v>124139</v>
      </c>
    </row>
    <row r="87" spans="1:8">
      <c r="A87" s="368" t="s">
        <v>492</v>
      </c>
      <c r="B87" s="399" t="s">
        <v>832</v>
      </c>
      <c r="C87" s="369" t="s">
        <v>493</v>
      </c>
      <c r="D87" s="76">
        <v>126207.83</v>
      </c>
      <c r="E87" s="76"/>
      <c r="F87" s="57">
        <f t="shared" si="18"/>
        <v>126207.83</v>
      </c>
      <c r="G87" s="9">
        <f t="shared" si="19"/>
        <v>0</v>
      </c>
      <c r="H87" s="498">
        <v>126208</v>
      </c>
    </row>
    <row r="88" spans="1:8" s="354" customFormat="1">
      <c r="A88" s="368" t="s">
        <v>145</v>
      </c>
      <c r="B88" s="399" t="s">
        <v>841</v>
      </c>
      <c r="C88" s="369" t="s">
        <v>18</v>
      </c>
      <c r="D88" s="76">
        <v>33696</v>
      </c>
      <c r="E88" s="76">
        <v>892.6</v>
      </c>
      <c r="F88" s="57">
        <f t="shared" si="18"/>
        <v>32803.4</v>
      </c>
      <c r="G88" s="9">
        <f>E88/$G$5*12</f>
        <v>1785.2000000000003</v>
      </c>
      <c r="H88" s="498">
        <v>29500</v>
      </c>
    </row>
    <row r="89" spans="1:8" s="354" customFormat="1">
      <c r="A89" s="368" t="s">
        <v>146</v>
      </c>
      <c r="B89" s="399" t="s">
        <v>839</v>
      </c>
      <c r="C89" s="369" t="s">
        <v>29</v>
      </c>
      <c r="D89" s="76">
        <v>800</v>
      </c>
      <c r="E89" s="76">
        <v>11586.52</v>
      </c>
      <c r="F89" s="57">
        <f t="shared" si="18"/>
        <v>-10786.52</v>
      </c>
      <c r="G89" s="9">
        <f t="shared" si="19"/>
        <v>23173.040000000001</v>
      </c>
      <c r="H89" s="498">
        <v>8000</v>
      </c>
    </row>
    <row r="90" spans="1:8">
      <c r="A90" s="368" t="s">
        <v>147</v>
      </c>
      <c r="B90" s="399" t="s">
        <v>831</v>
      </c>
      <c r="C90" s="369" t="s">
        <v>30</v>
      </c>
      <c r="D90" s="76">
        <v>983136.12</v>
      </c>
      <c r="E90" s="76">
        <v>377535.18</v>
      </c>
      <c r="F90" s="57">
        <f t="shared" si="18"/>
        <v>605600.93999999994</v>
      </c>
      <c r="G90" s="9">
        <f t="shared" si="19"/>
        <v>755070.36</v>
      </c>
      <c r="H90" s="498">
        <v>860000</v>
      </c>
    </row>
    <row r="91" spans="1:8">
      <c r="A91" s="368" t="s">
        <v>148</v>
      </c>
      <c r="B91" s="399" t="s">
        <v>830</v>
      </c>
      <c r="C91" s="369" t="s">
        <v>355</v>
      </c>
      <c r="D91" s="76">
        <v>1188947.8</v>
      </c>
      <c r="E91" s="76">
        <v>52263.199999999997</v>
      </c>
      <c r="F91" s="57">
        <f t="shared" si="18"/>
        <v>1136684.6000000001</v>
      </c>
      <c r="G91" s="9">
        <f t="shared" si="19"/>
        <v>104526.39999999999</v>
      </c>
      <c r="H91" s="576">
        <v>573510.84</v>
      </c>
    </row>
    <row r="92" spans="1:8">
      <c r="A92" s="368" t="s">
        <v>149</v>
      </c>
      <c r="B92" s="399" t="s">
        <v>829</v>
      </c>
      <c r="C92" s="369" t="s">
        <v>466</v>
      </c>
      <c r="D92" s="76">
        <v>6113968.4000000004</v>
      </c>
      <c r="E92" s="76">
        <v>2377059.2000000002</v>
      </c>
      <c r="F92" s="57">
        <f t="shared" si="18"/>
        <v>3736909.2</v>
      </c>
      <c r="G92" s="9">
        <f t="shared" si="19"/>
        <v>4754118.4000000004</v>
      </c>
      <c r="H92" s="576">
        <v>6496465.7599999998</v>
      </c>
    </row>
    <row r="93" spans="1:8" s="354" customFormat="1">
      <c r="A93" s="368" t="s">
        <v>150</v>
      </c>
      <c r="B93" s="399" t="s">
        <v>817</v>
      </c>
      <c r="C93" s="369" t="s">
        <v>19</v>
      </c>
      <c r="D93" s="76">
        <v>31783</v>
      </c>
      <c r="E93" s="76">
        <v>69840.460000000006</v>
      </c>
      <c r="F93" s="57">
        <f t="shared" si="18"/>
        <v>-38057.460000000006</v>
      </c>
      <c r="G93" s="9">
        <f>E93/$G$5*12</f>
        <v>139680.92000000001</v>
      </c>
      <c r="H93" s="498">
        <v>128000</v>
      </c>
    </row>
    <row r="94" spans="1:8">
      <c r="A94" s="87" t="s">
        <v>151</v>
      </c>
      <c r="B94" s="388" t="s">
        <v>816</v>
      </c>
      <c r="C94" s="59" t="s">
        <v>31</v>
      </c>
      <c r="D94" s="76">
        <v>0</v>
      </c>
      <c r="E94" s="76"/>
      <c r="F94" s="57">
        <f t="shared" si="18"/>
        <v>0</v>
      </c>
      <c r="G94" s="9">
        <f t="shared" si="19"/>
        <v>0</v>
      </c>
      <c r="H94" s="55">
        <v>48000</v>
      </c>
    </row>
    <row r="95" spans="1:8">
      <c r="A95" s="87" t="s">
        <v>356</v>
      </c>
      <c r="B95" s="388" t="s">
        <v>842</v>
      </c>
      <c r="C95" s="59" t="s">
        <v>790</v>
      </c>
      <c r="D95" s="76">
        <v>500</v>
      </c>
      <c r="E95" s="76"/>
      <c r="F95" s="57">
        <f t="shared" si="18"/>
        <v>500</v>
      </c>
      <c r="G95" s="9">
        <f t="shared" si="19"/>
        <v>0</v>
      </c>
      <c r="H95" s="55"/>
    </row>
    <row r="96" spans="1:8">
      <c r="A96" s="87" t="s">
        <v>467</v>
      </c>
      <c r="B96" s="388"/>
      <c r="C96" s="59" t="s">
        <v>395</v>
      </c>
      <c r="D96" s="76">
        <v>0</v>
      </c>
      <c r="E96" s="76"/>
      <c r="F96" s="57">
        <f t="shared" si="18"/>
        <v>0</v>
      </c>
      <c r="G96" s="9">
        <f t="shared" si="19"/>
        <v>0</v>
      </c>
      <c r="H96" s="55"/>
    </row>
    <row r="97" spans="1:8">
      <c r="A97" s="87" t="s">
        <v>152</v>
      </c>
      <c r="B97" s="388" t="s">
        <v>824</v>
      </c>
      <c r="C97" s="59" t="s">
        <v>396</v>
      </c>
      <c r="D97" s="76">
        <v>210000</v>
      </c>
      <c r="E97" s="76"/>
      <c r="F97" s="57">
        <f t="shared" si="18"/>
        <v>210000</v>
      </c>
      <c r="G97" s="9">
        <f t="shared" si="19"/>
        <v>0</v>
      </c>
      <c r="H97" s="55">
        <v>210000</v>
      </c>
    </row>
    <row r="98" spans="1:8">
      <c r="A98" s="87" t="s">
        <v>405</v>
      </c>
      <c r="B98" s="388" t="s">
        <v>821</v>
      </c>
      <c r="C98" s="59" t="s">
        <v>406</v>
      </c>
      <c r="D98" s="76">
        <v>40000</v>
      </c>
      <c r="E98" s="76">
        <v>36887.040000000001</v>
      </c>
      <c r="F98" s="57">
        <f t="shared" si="18"/>
        <v>3112.9599999999991</v>
      </c>
      <c r="G98" s="9">
        <f t="shared" si="19"/>
        <v>73774.080000000002</v>
      </c>
      <c r="H98" s="55">
        <v>63000</v>
      </c>
    </row>
    <row r="99" spans="1:8">
      <c r="A99" s="87" t="s">
        <v>494</v>
      </c>
      <c r="B99" s="388" t="s">
        <v>833</v>
      </c>
      <c r="C99" s="59" t="s">
        <v>468</v>
      </c>
      <c r="D99" s="76">
        <v>195403.44</v>
      </c>
      <c r="E99" s="76">
        <v>163697.35999999999</v>
      </c>
      <c r="F99" s="57">
        <f t="shared" si="18"/>
        <v>31706.080000000016</v>
      </c>
      <c r="G99" s="9">
        <f t="shared" si="19"/>
        <v>327394.71999999997</v>
      </c>
      <c r="H99" s="55">
        <v>281000</v>
      </c>
    </row>
    <row r="100" spans="1:8">
      <c r="A100" s="87" t="s">
        <v>650</v>
      </c>
      <c r="B100" s="388" t="s">
        <v>826</v>
      </c>
      <c r="C100" s="59" t="s">
        <v>469</v>
      </c>
      <c r="D100" s="76">
        <v>60405</v>
      </c>
      <c r="E100" s="76"/>
      <c r="F100" s="57">
        <f t="shared" si="18"/>
        <v>60405</v>
      </c>
      <c r="G100" s="9">
        <f t="shared" si="19"/>
        <v>0</v>
      </c>
      <c r="H100" s="55">
        <v>60405</v>
      </c>
    </row>
    <row r="101" spans="1:8">
      <c r="A101" s="87" t="s">
        <v>649</v>
      </c>
      <c r="B101" s="388" t="s">
        <v>810</v>
      </c>
      <c r="C101" s="59" t="s">
        <v>648</v>
      </c>
      <c r="D101" s="76">
        <v>4800</v>
      </c>
      <c r="E101" s="76"/>
      <c r="F101" s="57">
        <f t="shared" si="18"/>
        <v>4800</v>
      </c>
      <c r="G101" s="9">
        <f t="shared" si="19"/>
        <v>0</v>
      </c>
      <c r="H101" s="55">
        <v>4800</v>
      </c>
    </row>
    <row r="102" spans="1:8">
      <c r="A102" s="87" t="s">
        <v>682</v>
      </c>
      <c r="B102" s="388"/>
      <c r="C102" s="59" t="s">
        <v>683</v>
      </c>
      <c r="D102" s="76"/>
      <c r="E102" s="76">
        <v>1600</v>
      </c>
      <c r="F102" s="57">
        <f t="shared" si="18"/>
        <v>-1600</v>
      </c>
      <c r="G102" s="9">
        <f t="shared" si="19"/>
        <v>3200</v>
      </c>
      <c r="H102" s="55"/>
    </row>
    <row r="103" spans="1:8">
      <c r="A103" s="87" t="s">
        <v>289</v>
      </c>
      <c r="B103" s="388"/>
      <c r="C103" s="59" t="s">
        <v>720</v>
      </c>
      <c r="D103" s="76"/>
      <c r="E103" s="76"/>
      <c r="F103" s="57">
        <f t="shared" si="18"/>
        <v>0</v>
      </c>
      <c r="G103" s="9">
        <f t="shared" si="19"/>
        <v>0</v>
      </c>
      <c r="H103" s="55"/>
    </row>
    <row r="104" spans="1:8">
      <c r="A104" s="87" t="s">
        <v>843</v>
      </c>
      <c r="B104" s="388" t="s">
        <v>809</v>
      </c>
      <c r="C104" s="59" t="s">
        <v>783</v>
      </c>
      <c r="D104" s="76">
        <v>783990</v>
      </c>
      <c r="E104" s="76"/>
      <c r="F104" s="57">
        <f t="shared" si="18"/>
        <v>783990</v>
      </c>
      <c r="G104" s="9">
        <f t="shared" si="19"/>
        <v>0</v>
      </c>
      <c r="H104" s="55">
        <f>436400+18917</f>
        <v>455317</v>
      </c>
    </row>
    <row r="105" spans="1:8" ht="15.75" thickBot="1">
      <c r="A105" s="87"/>
      <c r="B105" s="388"/>
      <c r="C105" s="56" t="s">
        <v>0</v>
      </c>
      <c r="D105" s="377">
        <f t="shared" ref="D105:G105" si="20">SUM(D70:D104)</f>
        <v>18349817.380348574</v>
      </c>
      <c r="E105" s="377">
        <f>SUM(E70:E104)</f>
        <v>5822722.1800000016</v>
      </c>
      <c r="F105" s="377">
        <f t="shared" si="20"/>
        <v>12527095.200348573</v>
      </c>
      <c r="G105" s="493">
        <f t="shared" si="20"/>
        <v>11645444.360000003</v>
      </c>
      <c r="H105" s="376">
        <f>SUM(H70:H104)</f>
        <v>16996953.075375579</v>
      </c>
    </row>
    <row r="106" spans="1:8" ht="15.75" thickTop="1">
      <c r="A106" s="87"/>
      <c r="B106" s="388"/>
      <c r="C106" s="59"/>
      <c r="D106" s="29"/>
      <c r="E106" s="29"/>
      <c r="F106" s="104"/>
      <c r="H106" s="32"/>
    </row>
    <row r="107" spans="1:8" ht="15.75" thickBot="1">
      <c r="A107" s="87">
        <v>4600</v>
      </c>
      <c r="B107" s="388"/>
      <c r="C107" s="63" t="s">
        <v>59</v>
      </c>
      <c r="D107" s="72">
        <f t="shared" ref="D107:G107" si="21">D105+D59+D48+D46+D32+D66</f>
        <v>33080430.109382622</v>
      </c>
      <c r="E107" s="72">
        <f t="shared" si="21"/>
        <v>12076395.010000002</v>
      </c>
      <c r="F107" s="72">
        <f t="shared" si="21"/>
        <v>21004035.099382617</v>
      </c>
      <c r="G107" s="39">
        <f t="shared" si="21"/>
        <v>24152790.020000003</v>
      </c>
      <c r="H107" s="61">
        <f t="shared" ref="H107" si="22">H105+H59+H48+H46+H32+H66</f>
        <v>31927134.201020792</v>
      </c>
    </row>
    <row r="108" spans="1:8" ht="15.75" thickTop="1">
      <c r="A108" s="87"/>
      <c r="B108" s="388"/>
      <c r="C108" s="59"/>
      <c r="D108" s="29"/>
      <c r="E108" s="29"/>
      <c r="F108" s="104"/>
      <c r="H108" s="32"/>
    </row>
    <row r="109" spans="1:8">
      <c r="A109" s="87"/>
      <c r="B109" s="388"/>
      <c r="C109" s="59"/>
      <c r="D109" s="29"/>
      <c r="E109" s="29"/>
      <c r="F109" s="104"/>
      <c r="H109" s="32"/>
    </row>
    <row r="110" spans="1:8" ht="15.75" thickBot="1">
      <c r="A110" s="88">
        <v>5400</v>
      </c>
      <c r="B110" s="389"/>
      <c r="C110" s="60" t="s">
        <v>60</v>
      </c>
      <c r="D110" s="105">
        <f t="shared" ref="D110:G110" si="23">D25-D107</f>
        <v>1463065.095509775</v>
      </c>
      <c r="E110" s="105">
        <f t="shared" si="23"/>
        <v>22371237.989999998</v>
      </c>
      <c r="F110" s="105">
        <f t="shared" si="23"/>
        <v>-20908172.89449022</v>
      </c>
      <c r="G110" s="189">
        <f t="shared" si="23"/>
        <v>10383975.184892394</v>
      </c>
      <c r="H110" s="105">
        <f t="shared" ref="H110" si="24">H25-H107</f>
        <v>5676186.5134838074</v>
      </c>
    </row>
    <row r="111" spans="1:8" ht="15.75" thickTop="1">
      <c r="A111" s="87"/>
      <c r="B111" s="388"/>
      <c r="C111" s="59"/>
      <c r="D111" s="29"/>
      <c r="E111" s="29"/>
      <c r="F111" s="104"/>
      <c r="H111" s="32"/>
    </row>
    <row r="112" spans="1:8">
      <c r="A112" s="87"/>
      <c r="B112" s="388"/>
      <c r="C112" s="59"/>
      <c r="D112" s="29"/>
      <c r="E112" s="29"/>
      <c r="F112" s="104"/>
      <c r="H112" s="32"/>
    </row>
    <row r="113" spans="1:8" ht="30">
      <c r="A113" s="88">
        <v>6300</v>
      </c>
      <c r="B113" s="389"/>
      <c r="C113" s="63" t="s">
        <v>61</v>
      </c>
      <c r="D113" s="29"/>
      <c r="E113" s="29"/>
      <c r="F113" s="104"/>
      <c r="H113" s="32"/>
    </row>
    <row r="114" spans="1:8">
      <c r="A114" s="87" t="s">
        <v>238</v>
      </c>
      <c r="B114" s="388" t="s">
        <v>844</v>
      </c>
      <c r="C114" s="59" t="s">
        <v>319</v>
      </c>
      <c r="D114" s="36">
        <v>198000</v>
      </c>
      <c r="E114" s="58">
        <v>24762.51</v>
      </c>
      <c r="F114" s="57">
        <f>D114-E114</f>
        <v>173237.49</v>
      </c>
      <c r="G114" s="9">
        <f t="shared" ref="G114:G115" si="25">E114/$G$5*12</f>
        <v>49525.020000000004</v>
      </c>
      <c r="H114" s="57">
        <v>198000</v>
      </c>
    </row>
    <row r="115" spans="1:8">
      <c r="A115" s="87" t="s">
        <v>239</v>
      </c>
      <c r="B115" s="388"/>
      <c r="C115" s="611" t="s">
        <v>992</v>
      </c>
      <c r="D115" s="607">
        <v>0</v>
      </c>
      <c r="E115" s="612"/>
      <c r="F115" s="613"/>
      <c r="G115" s="353">
        <f t="shared" si="25"/>
        <v>0</v>
      </c>
      <c r="H115" s="57"/>
    </row>
    <row r="116" spans="1:8">
      <c r="A116" s="87" t="s">
        <v>641</v>
      </c>
      <c r="B116" s="388"/>
      <c r="C116" s="59" t="s">
        <v>788</v>
      </c>
      <c r="D116" s="36"/>
      <c r="E116" s="36"/>
      <c r="F116" s="379"/>
      <c r="H116" s="499"/>
    </row>
    <row r="117" spans="1:8">
      <c r="A117" s="87" t="s">
        <v>642</v>
      </c>
      <c r="B117" s="388"/>
      <c r="C117" s="59" t="s">
        <v>789</v>
      </c>
      <c r="D117" s="36"/>
      <c r="E117" s="36"/>
      <c r="F117" s="379"/>
      <c r="H117" s="499"/>
    </row>
    <row r="118" spans="1:8" s="7" customFormat="1" ht="15.75" thickBot="1">
      <c r="A118" s="88"/>
      <c r="B118" s="389"/>
      <c r="C118" s="56" t="s">
        <v>0</v>
      </c>
      <c r="D118" s="39">
        <f>SUM(D114:D115)</f>
        <v>198000</v>
      </c>
      <c r="E118" s="39">
        <f>SUM(E114:E115)</f>
        <v>24762.51</v>
      </c>
      <c r="F118" s="39">
        <f>SUM(F114:F115)</f>
        <v>173237.49</v>
      </c>
      <c r="G118" s="39">
        <f>SUM(G114:G115)</f>
        <v>49525.020000000004</v>
      </c>
      <c r="H118" s="61">
        <f>SUM(H114:H115)</f>
        <v>198000</v>
      </c>
    </row>
    <row r="119" spans="1:8" ht="15.75" thickTop="1">
      <c r="A119" s="87"/>
      <c r="B119" s="388"/>
      <c r="C119" s="59"/>
      <c r="D119" s="29"/>
      <c r="E119" s="29"/>
      <c r="F119" s="104"/>
      <c r="H119" s="32"/>
    </row>
    <row r="120" spans="1:8">
      <c r="A120" s="90">
        <v>6400</v>
      </c>
      <c r="B120" s="390"/>
      <c r="C120" s="63" t="s">
        <v>76</v>
      </c>
      <c r="D120" s="29"/>
      <c r="E120" s="29"/>
      <c r="F120" s="104"/>
      <c r="H120" s="32"/>
    </row>
    <row r="121" spans="1:8">
      <c r="A121" s="87" t="s">
        <v>240</v>
      </c>
      <c r="B121" s="388"/>
      <c r="C121" s="59" t="s">
        <v>354</v>
      </c>
      <c r="D121" s="76">
        <v>1265065.0955097859</v>
      </c>
      <c r="E121" s="76"/>
      <c r="F121" s="57">
        <f>D121-E121</f>
        <v>1265065.0955097859</v>
      </c>
      <c r="G121" s="9">
        <f t="shared" ref="G121" si="26">E121/$G$5*12</f>
        <v>0</v>
      </c>
      <c r="H121" s="55">
        <v>1265065.0955097859</v>
      </c>
    </row>
    <row r="122" spans="1:8" s="7" customFormat="1" ht="15.75" thickBot="1">
      <c r="A122" s="88"/>
      <c r="B122" s="389"/>
      <c r="C122" s="56" t="s">
        <v>0</v>
      </c>
      <c r="D122" s="376">
        <f t="shared" ref="D122:G122" si="27">D121</f>
        <v>1265065.0955097859</v>
      </c>
      <c r="E122" s="376">
        <f t="shared" si="27"/>
        <v>0</v>
      </c>
      <c r="F122" s="376">
        <f t="shared" si="27"/>
        <v>1265065.0955097859</v>
      </c>
      <c r="G122" s="494">
        <f t="shared" si="27"/>
        <v>0</v>
      </c>
      <c r="H122" s="376">
        <f t="shared" ref="H122" si="28">H121</f>
        <v>1265065.0955097859</v>
      </c>
    </row>
    <row r="123" spans="1:8" ht="15.75" thickTop="1">
      <c r="A123" s="87"/>
      <c r="B123" s="388"/>
      <c r="C123" s="59"/>
      <c r="D123" s="32"/>
      <c r="E123" s="32"/>
      <c r="F123" s="107"/>
      <c r="H123" s="32"/>
    </row>
    <row r="124" spans="1:8" s="7" customFormat="1" ht="30.75" thickBot="1">
      <c r="A124" s="88">
        <v>6500</v>
      </c>
      <c r="B124" s="389"/>
      <c r="C124" s="63" t="s">
        <v>62</v>
      </c>
      <c r="D124" s="378">
        <f>D25-D107-D118-D122</f>
        <v>-1.0943040251731873E-8</v>
      </c>
      <c r="E124" s="378">
        <f t="shared" ref="E124:G124" si="29">E25-E107-E118-E122</f>
        <v>22346475.479999997</v>
      </c>
      <c r="F124" s="378">
        <f t="shared" si="29"/>
        <v>-22346475.480000004</v>
      </c>
      <c r="G124" s="495">
        <f t="shared" si="29"/>
        <v>10334450.164892394</v>
      </c>
      <c r="H124" s="378">
        <f>H25-H107-H118-H122</f>
        <v>4213121.4179740213</v>
      </c>
    </row>
    <row r="125" spans="1:8" ht="15.75" thickTop="1">
      <c r="A125" s="87"/>
      <c r="B125" s="388"/>
      <c r="C125" s="59"/>
      <c r="D125" s="29"/>
      <c r="E125" s="29"/>
      <c r="F125" s="104"/>
      <c r="H125" s="32"/>
    </row>
    <row r="126" spans="1:8">
      <c r="A126" s="87"/>
      <c r="B126" s="388"/>
      <c r="C126" s="59"/>
      <c r="D126" s="29"/>
      <c r="E126" s="29"/>
      <c r="F126" s="104"/>
      <c r="H126" s="32"/>
    </row>
    <row r="127" spans="1:8" s="7" customFormat="1" ht="45.75" thickBot="1">
      <c r="A127" s="88">
        <v>6700</v>
      </c>
      <c r="B127" s="389"/>
      <c r="C127" s="63" t="s">
        <v>63</v>
      </c>
      <c r="D127" s="105">
        <f t="shared" ref="D127:G127" si="30">D124</f>
        <v>-1.0943040251731873E-8</v>
      </c>
      <c r="E127" s="105">
        <f t="shared" si="30"/>
        <v>22346475.479999997</v>
      </c>
      <c r="F127" s="105">
        <f t="shared" si="30"/>
        <v>-22346475.480000004</v>
      </c>
      <c r="G127" s="189">
        <f t="shared" si="30"/>
        <v>10334450.164892394</v>
      </c>
      <c r="H127" s="105">
        <f t="shared" ref="H127" si="31">H124</f>
        <v>4213121.4179740213</v>
      </c>
    </row>
    <row r="128" spans="1:8" ht="15.75" thickTop="1">
      <c r="A128" s="87"/>
      <c r="B128" s="388"/>
      <c r="C128" s="59"/>
      <c r="D128" s="29"/>
      <c r="E128" s="29"/>
      <c r="G128" s="119"/>
      <c r="H128" s="29"/>
    </row>
    <row r="129" spans="1:8" ht="15.75" thickBot="1">
      <c r="A129" s="91"/>
      <c r="B129" s="391"/>
      <c r="C129" s="65"/>
      <c r="D129" s="33"/>
      <c r="E129" s="33"/>
      <c r="F129" s="109"/>
      <c r="G129" s="190"/>
      <c r="H129" s="33"/>
    </row>
  </sheetData>
  <customSheetViews>
    <customSheetView guid="{FDA731C6-6FB3-4A94-83F6-34E751A839F6}" scale="80" fitToPage="1" printArea="1" hiddenColumns="1">
      <pane ySplit="9" topLeftCell="A69" activePane="bottomLeft" state="frozen"/>
      <selection pane="bottomLeft" activeCell="J75" sqref="J75"/>
      <pageMargins left="0.70866141732283472" right="0.70866141732283472" top="0.74803149606299213" bottom="0.74803149606299213" header="0.31496062992125984" footer="0.31496062992125984"/>
      <pageSetup paperSize="9" scale="65" fitToHeight="0" orientation="portrait" r:id="rId1"/>
    </customSheetView>
  </customSheetViews>
  <mergeCells count="5">
    <mergeCell ref="A1:G1"/>
    <mergeCell ref="A3:G3"/>
    <mergeCell ref="A4:G4"/>
    <mergeCell ref="A6:C8"/>
    <mergeCell ref="D6:H6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horizont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H567"/>
  <sheetViews>
    <sheetView view="pageBreakPreview" topLeftCell="A79" zoomScale="69" zoomScaleNormal="80" zoomScaleSheetLayoutView="69" workbookViewId="0">
      <selection activeCell="J80" sqref="J80"/>
    </sheetView>
  </sheetViews>
  <sheetFormatPr defaultRowHeight="12.75"/>
  <cols>
    <col min="1" max="1" width="19.140625" style="82" customWidth="1"/>
    <col min="2" max="2" width="64.140625" style="82" bestFit="1" customWidth="1"/>
    <col min="3" max="3" width="53.42578125" customWidth="1"/>
    <col min="4" max="4" width="18.7109375" style="1" customWidth="1"/>
    <col min="5" max="5" width="18.7109375" style="53" customWidth="1"/>
    <col min="6" max="6" width="19" style="53" customWidth="1"/>
    <col min="7" max="7" width="20.7109375" style="53" customWidth="1"/>
    <col min="8" max="8" width="18.7109375" style="1" customWidth="1"/>
    <col min="9" max="9" width="20.28515625" customWidth="1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4" customFormat="1" ht="24" customHeight="1">
      <c r="A4" s="664" t="s">
        <v>75</v>
      </c>
      <c r="B4" s="664"/>
      <c r="C4" s="664"/>
      <c r="D4" s="664"/>
      <c r="E4" s="664"/>
      <c r="F4" s="664"/>
      <c r="G4" s="664"/>
    </row>
    <row r="5" spans="1:8" s="153" customFormat="1" ht="18" customHeight="1">
      <c r="A5" s="184"/>
      <c r="B5" s="184"/>
      <c r="C5" s="184"/>
      <c r="D5" s="184"/>
      <c r="E5" s="184"/>
      <c r="F5" s="184"/>
      <c r="G5" s="184"/>
      <c r="H5" s="184"/>
    </row>
    <row r="6" spans="1:8" s="153" customFormat="1" ht="20.25" thickBot="1">
      <c r="A6" s="207"/>
      <c r="B6" s="207"/>
      <c r="C6" s="187"/>
      <c r="D6" s="163"/>
      <c r="E6" s="178">
        <v>5.3999999999999999E-2</v>
      </c>
      <c r="F6" s="178"/>
      <c r="G6" s="180">
        <v>6</v>
      </c>
      <c r="H6" s="163"/>
    </row>
    <row r="7" spans="1:8" s="7" customFormat="1" ht="39.75" customHeight="1" thickBot="1">
      <c r="A7" s="646" t="s">
        <v>45</v>
      </c>
      <c r="B7" s="655"/>
      <c r="C7" s="647"/>
      <c r="D7" s="652" t="s">
        <v>549</v>
      </c>
      <c r="E7" s="653"/>
      <c r="F7" s="653"/>
      <c r="G7" s="653"/>
      <c r="H7" s="654"/>
    </row>
    <row r="8" spans="1:8" s="7" customFormat="1" ht="15.75" thickBot="1">
      <c r="A8" s="648"/>
      <c r="B8" s="656"/>
      <c r="C8" s="649"/>
      <c r="D8" s="382" t="s">
        <v>770</v>
      </c>
      <c r="E8" s="382" t="s">
        <v>770</v>
      </c>
      <c r="F8" s="382" t="s">
        <v>770</v>
      </c>
      <c r="G8" s="382" t="s">
        <v>770</v>
      </c>
      <c r="H8" s="382" t="s">
        <v>770</v>
      </c>
    </row>
    <row r="9" spans="1:8" s="7" customFormat="1" ht="45.75" thickBot="1">
      <c r="A9" s="650"/>
      <c r="B9" s="656"/>
      <c r="C9" s="651"/>
      <c r="D9" s="293" t="s">
        <v>65</v>
      </c>
      <c r="E9" s="294" t="s">
        <v>286</v>
      </c>
      <c r="F9" s="293" t="s">
        <v>321</v>
      </c>
      <c r="G9" s="294" t="s">
        <v>87</v>
      </c>
      <c r="H9" s="492" t="s">
        <v>969</v>
      </c>
    </row>
    <row r="10" spans="1:8" s="7" customFormat="1" ht="15">
      <c r="A10" s="407" t="s">
        <v>796</v>
      </c>
      <c r="B10" s="413" t="s">
        <v>797</v>
      </c>
      <c r="C10" s="46" t="s">
        <v>51</v>
      </c>
      <c r="D10" s="11"/>
      <c r="E10" s="133"/>
      <c r="F10" s="332"/>
      <c r="G10" s="134"/>
      <c r="H10" s="27"/>
    </row>
    <row r="11" spans="1:8" s="7" customFormat="1" ht="15">
      <c r="A11" s="408"/>
      <c r="B11" s="392"/>
      <c r="C11" s="18"/>
      <c r="D11" s="57"/>
      <c r="E11" s="136"/>
      <c r="F11" s="333"/>
      <c r="G11" s="130"/>
      <c r="H11" s="58"/>
    </row>
    <row r="12" spans="1:8" s="7" customFormat="1" ht="15">
      <c r="A12" s="408">
        <v>1600</v>
      </c>
      <c r="B12" s="392"/>
      <c r="C12" s="18" t="s">
        <v>52</v>
      </c>
      <c r="D12" s="57"/>
      <c r="E12" s="136"/>
      <c r="F12" s="163"/>
      <c r="G12" s="130"/>
      <c r="H12" s="58"/>
    </row>
    <row r="13" spans="1:8" s="7" customFormat="1" ht="15">
      <c r="A13" s="96" t="s">
        <v>357</v>
      </c>
      <c r="B13" s="393"/>
      <c r="C13" s="67" t="s">
        <v>95</v>
      </c>
      <c r="D13" s="57">
        <v>0</v>
      </c>
      <c r="E13" s="136"/>
      <c r="F13" s="163">
        <f>D13-E13</f>
        <v>0</v>
      </c>
      <c r="G13" s="130"/>
      <c r="H13" s="58"/>
    </row>
    <row r="14" spans="1:8" s="7" customFormat="1" ht="15">
      <c r="A14" s="96" t="s">
        <v>867</v>
      </c>
      <c r="B14" s="393" t="s">
        <v>798</v>
      </c>
      <c r="C14" s="67" t="s">
        <v>459</v>
      </c>
      <c r="D14" s="57">
        <v>6630517.8421673598</v>
      </c>
      <c r="E14" s="58">
        <v>6630518</v>
      </c>
      <c r="F14" s="163">
        <f>D14-E14</f>
        <v>-0.15783264022320509</v>
      </c>
      <c r="G14" s="130">
        <f>D14</f>
        <v>6630517.8421673598</v>
      </c>
      <c r="H14" s="58">
        <v>7601581.8421673598</v>
      </c>
    </row>
    <row r="15" spans="1:8" s="6" customFormat="1" ht="15.75" thickBot="1">
      <c r="A15" s="409"/>
      <c r="B15" s="394"/>
      <c r="C15" s="18" t="s">
        <v>0</v>
      </c>
      <c r="D15" s="61">
        <f>D14</f>
        <v>6630517.8421673598</v>
      </c>
      <c r="E15" s="61">
        <f t="shared" ref="E15:G15" si="0">E14</f>
        <v>6630518</v>
      </c>
      <c r="F15" s="39">
        <f t="shared" si="0"/>
        <v>-0.15783264022320509</v>
      </c>
      <c r="G15" s="61">
        <f t="shared" si="0"/>
        <v>6630517.8421673598</v>
      </c>
      <c r="H15" s="61">
        <f>H14</f>
        <v>7601581.8421673598</v>
      </c>
    </row>
    <row r="16" spans="1:8" s="6" customFormat="1" ht="15.75" thickTop="1">
      <c r="A16" s="409"/>
      <c r="B16" s="394"/>
      <c r="C16" s="17"/>
      <c r="D16" s="37"/>
      <c r="E16" s="139"/>
      <c r="F16" s="195"/>
      <c r="G16" s="139"/>
      <c r="H16" s="37"/>
    </row>
    <row r="17" spans="1:8" s="6" customFormat="1" ht="15">
      <c r="A17" s="410" t="s">
        <v>70</v>
      </c>
      <c r="B17" s="396"/>
      <c r="C17" s="18" t="s">
        <v>71</v>
      </c>
      <c r="D17" s="37"/>
      <c r="E17" s="140"/>
      <c r="F17" s="195"/>
      <c r="G17" s="139"/>
      <c r="H17" s="12"/>
    </row>
    <row r="18" spans="1:8" s="6" customFormat="1" ht="15">
      <c r="A18" s="96" t="s">
        <v>777</v>
      </c>
      <c r="B18" s="393"/>
      <c r="C18" s="67" t="s">
        <v>684</v>
      </c>
      <c r="D18" s="57">
        <v>0</v>
      </c>
      <c r="E18" s="136"/>
      <c r="F18" s="163"/>
      <c r="G18" s="130">
        <f>E18/$G$6*12</f>
        <v>0</v>
      </c>
      <c r="H18" s="58"/>
    </row>
    <row r="19" spans="1:8" s="6" customFormat="1" ht="15">
      <c r="A19" s="96" t="s">
        <v>153</v>
      </c>
      <c r="B19" s="393" t="s">
        <v>868</v>
      </c>
      <c r="C19" s="67" t="s">
        <v>527</v>
      </c>
      <c r="D19" s="58">
        <v>250000</v>
      </c>
      <c r="E19" s="136">
        <v>8900</v>
      </c>
      <c r="F19" s="163">
        <f>D19-E19</f>
        <v>241100</v>
      </c>
      <c r="G19" s="130">
        <f>E19/$G$6*12</f>
        <v>17800</v>
      </c>
      <c r="H19" s="606">
        <v>18685.714285714286</v>
      </c>
    </row>
    <row r="20" spans="1:8" s="7" customFormat="1" ht="15.75" thickBot="1">
      <c r="A20" s="409"/>
      <c r="B20" s="394"/>
      <c r="C20" s="18" t="s">
        <v>0</v>
      </c>
      <c r="D20" s="61">
        <f t="shared" ref="D20:G20" si="1">D18+D19</f>
        <v>250000</v>
      </c>
      <c r="E20" s="138">
        <f t="shared" si="1"/>
        <v>8900</v>
      </c>
      <c r="F20" s="196">
        <f t="shared" si="1"/>
        <v>241100</v>
      </c>
      <c r="G20" s="138">
        <f t="shared" si="1"/>
        <v>17800</v>
      </c>
      <c r="H20" s="61">
        <f t="shared" ref="H20" si="2">H18+H19</f>
        <v>18685.714285714286</v>
      </c>
    </row>
    <row r="21" spans="1:8" s="7" customFormat="1" ht="15.75" thickTop="1">
      <c r="A21" s="409"/>
      <c r="B21" s="394"/>
      <c r="C21" s="18"/>
      <c r="D21" s="37"/>
      <c r="E21" s="139"/>
      <c r="F21" s="195"/>
      <c r="G21" s="139"/>
      <c r="H21" s="37"/>
    </row>
    <row r="22" spans="1:8" s="7" customFormat="1" ht="15.75" thickBot="1">
      <c r="A22" s="409">
        <v>2800</v>
      </c>
      <c r="B22" s="394"/>
      <c r="C22" s="17" t="s">
        <v>53</v>
      </c>
      <c r="D22" s="61">
        <f>D20+D15</f>
        <v>6880517.8421673598</v>
      </c>
      <c r="E22" s="138">
        <f>E20+E15</f>
        <v>6639418</v>
      </c>
      <c r="F22" s="196">
        <f>F20+F15</f>
        <v>241099.84216735978</v>
      </c>
      <c r="G22" s="138">
        <f>G20</f>
        <v>17800</v>
      </c>
      <c r="H22" s="61">
        <f>H20+H15</f>
        <v>7620267.5564530743</v>
      </c>
    </row>
    <row r="23" spans="1:8" s="6" customFormat="1" ht="15.75" thickTop="1">
      <c r="A23" s="96"/>
      <c r="B23" s="393"/>
      <c r="C23" s="67"/>
      <c r="D23" s="57"/>
      <c r="E23" s="130"/>
      <c r="F23" s="163"/>
      <c r="G23" s="130"/>
      <c r="H23" s="57"/>
    </row>
    <row r="24" spans="1:8" s="6" customFormat="1" ht="15">
      <c r="A24" s="126">
        <v>2900</v>
      </c>
      <c r="B24" s="395"/>
      <c r="C24" s="18" t="s">
        <v>50</v>
      </c>
      <c r="D24" s="37"/>
      <c r="E24" s="140"/>
      <c r="F24" s="195"/>
      <c r="G24" s="139"/>
      <c r="H24" s="12"/>
    </row>
    <row r="25" spans="1:8" s="6" customFormat="1" ht="15">
      <c r="A25" s="126"/>
      <c r="B25" s="395"/>
      <c r="C25" s="18"/>
      <c r="D25" s="37"/>
      <c r="E25" s="140"/>
      <c r="F25" s="195"/>
      <c r="G25" s="139"/>
      <c r="H25" s="12"/>
    </row>
    <row r="26" spans="1:8" s="7" customFormat="1" ht="15">
      <c r="A26" s="126">
        <v>3000</v>
      </c>
      <c r="B26" s="395"/>
      <c r="C26" s="47" t="s">
        <v>67</v>
      </c>
      <c r="D26" s="37"/>
      <c r="E26" s="139"/>
      <c r="F26" s="195"/>
      <c r="G26" s="139"/>
      <c r="H26" s="37"/>
    </row>
    <row r="27" spans="1:8" s="6" customFormat="1" ht="15">
      <c r="A27" s="96"/>
      <c r="B27" s="393"/>
      <c r="C27" s="67"/>
      <c r="D27" s="57"/>
      <c r="E27" s="136"/>
      <c r="F27" s="163"/>
      <c r="G27" s="130"/>
      <c r="H27" s="58"/>
    </row>
    <row r="28" spans="1:8" s="6" customFormat="1" ht="15">
      <c r="A28" s="96" t="s">
        <v>154</v>
      </c>
      <c r="B28" s="393" t="s">
        <v>869</v>
      </c>
      <c r="C28" s="67" t="s">
        <v>10</v>
      </c>
      <c r="D28" s="58">
        <v>2798810.9151980216</v>
      </c>
      <c r="E28" s="136">
        <v>1440664.26</v>
      </c>
      <c r="F28" s="163">
        <f>D28-E28</f>
        <v>1358146.6551980216</v>
      </c>
      <c r="G28" s="130">
        <f t="shared" ref="G28:G29" si="3">E28/$G$6*12</f>
        <v>2881328.52</v>
      </c>
      <c r="H28" s="58">
        <v>2798810.9151980216</v>
      </c>
    </row>
    <row r="29" spans="1:8" s="6" customFormat="1" ht="15">
      <c r="A29" s="96" t="s">
        <v>155</v>
      </c>
      <c r="B29" s="393" t="s">
        <v>869</v>
      </c>
      <c r="C29" s="67" t="s">
        <v>11</v>
      </c>
      <c r="D29" s="58">
        <v>33600</v>
      </c>
      <c r="E29" s="136">
        <v>0</v>
      </c>
      <c r="F29" s="163">
        <f>D29-E29</f>
        <v>33600</v>
      </c>
      <c r="G29" s="130">
        <f t="shared" si="3"/>
        <v>0</v>
      </c>
      <c r="H29" s="58">
        <v>33600</v>
      </c>
    </row>
    <row r="30" spans="1:8" s="6" customFormat="1" ht="15.75" thickBot="1">
      <c r="A30" s="96"/>
      <c r="B30" s="393"/>
      <c r="C30" s="18" t="s">
        <v>0</v>
      </c>
      <c r="D30" s="21">
        <f t="shared" ref="D30:G30" si="4">D28+D29</f>
        <v>2832410.9151980216</v>
      </c>
      <c r="E30" s="143">
        <f t="shared" si="4"/>
        <v>1440664.26</v>
      </c>
      <c r="F30" s="197">
        <f t="shared" si="4"/>
        <v>1391746.6551980216</v>
      </c>
      <c r="G30" s="138">
        <f t="shared" si="4"/>
        <v>2881328.52</v>
      </c>
      <c r="H30" s="21">
        <f t="shared" ref="H30" si="5">H28+H29</f>
        <v>2832410.9151980216</v>
      </c>
    </row>
    <row r="31" spans="1:8" s="6" customFormat="1" ht="15.75" thickTop="1">
      <c r="A31" s="96"/>
      <c r="B31" s="393"/>
      <c r="C31" s="67"/>
      <c r="D31" s="58"/>
      <c r="E31" s="136"/>
      <c r="F31" s="163"/>
      <c r="G31" s="130"/>
      <c r="H31" s="58"/>
    </row>
    <row r="32" spans="1:8" s="6" customFormat="1" ht="15">
      <c r="A32" s="410" t="s">
        <v>68</v>
      </c>
      <c r="B32" s="460"/>
      <c r="C32" s="462" t="s">
        <v>69</v>
      </c>
      <c r="D32" s="58"/>
      <c r="E32" s="136"/>
      <c r="F32" s="163"/>
      <c r="G32" s="130"/>
      <c r="H32" s="58"/>
    </row>
    <row r="33" spans="1:8" s="6" customFormat="1" ht="15">
      <c r="A33" s="96" t="s">
        <v>156</v>
      </c>
      <c r="B33" s="400" t="s">
        <v>869</v>
      </c>
      <c r="C33" s="463" t="s">
        <v>12</v>
      </c>
      <c r="D33" s="58">
        <v>165431.32293316847</v>
      </c>
      <c r="E33" s="136">
        <v>34803.51</v>
      </c>
      <c r="F33" s="163">
        <f t="shared" ref="F33:F41" si="6">D33-E33</f>
        <v>130627.81293316846</v>
      </c>
      <c r="G33" s="130">
        <f t="shared" ref="G33:G41" si="7">E33/$G$6*12</f>
        <v>69607.02</v>
      </c>
      <c r="H33" s="58">
        <v>165431.32293316847</v>
      </c>
    </row>
    <row r="34" spans="1:8" s="6" customFormat="1" ht="15">
      <c r="A34" s="96" t="s">
        <v>157</v>
      </c>
      <c r="B34" s="400" t="s">
        <v>869</v>
      </c>
      <c r="C34" s="463" t="s">
        <v>35</v>
      </c>
      <c r="D34" s="58">
        <v>303176.88</v>
      </c>
      <c r="E34" s="136">
        <v>199241.24</v>
      </c>
      <c r="F34" s="163">
        <f t="shared" si="6"/>
        <v>103935.64000000001</v>
      </c>
      <c r="G34" s="130">
        <f t="shared" si="7"/>
        <v>398482.48</v>
      </c>
      <c r="H34" s="58">
        <v>303176.88</v>
      </c>
    </row>
    <row r="35" spans="1:8" s="6" customFormat="1" ht="15">
      <c r="A35" s="96" t="s">
        <v>158</v>
      </c>
      <c r="B35" s="400" t="s">
        <v>869</v>
      </c>
      <c r="C35" s="463" t="s">
        <v>26</v>
      </c>
      <c r="D35" s="58">
        <v>10220.64</v>
      </c>
      <c r="E35" s="136">
        <v>5114.22</v>
      </c>
      <c r="F35" s="163">
        <f t="shared" si="6"/>
        <v>5106.4199999999992</v>
      </c>
      <c r="G35" s="130">
        <f t="shared" si="7"/>
        <v>10228.44</v>
      </c>
      <c r="H35" s="58">
        <v>10220.64</v>
      </c>
    </row>
    <row r="36" spans="1:8" s="6" customFormat="1" ht="15">
      <c r="A36" s="96" t="s">
        <v>159</v>
      </c>
      <c r="B36" s="400" t="s">
        <v>869</v>
      </c>
      <c r="C36" s="463" t="s">
        <v>27</v>
      </c>
      <c r="D36" s="58">
        <v>37200</v>
      </c>
      <c r="E36" s="136">
        <v>0</v>
      </c>
      <c r="F36" s="163">
        <f t="shared" si="6"/>
        <v>37200</v>
      </c>
      <c r="G36" s="130">
        <f t="shared" si="7"/>
        <v>0</v>
      </c>
      <c r="H36" s="58">
        <v>37200</v>
      </c>
    </row>
    <row r="37" spans="1:8" s="6" customFormat="1" ht="15">
      <c r="A37" s="96" t="s">
        <v>160</v>
      </c>
      <c r="B37" s="400" t="s">
        <v>869</v>
      </c>
      <c r="C37" s="463" t="s">
        <v>25</v>
      </c>
      <c r="D37" s="58">
        <v>177744.72</v>
      </c>
      <c r="E37" s="136">
        <v>84150</v>
      </c>
      <c r="F37" s="163">
        <f t="shared" si="6"/>
        <v>93594.72</v>
      </c>
      <c r="G37" s="130">
        <f t="shared" si="7"/>
        <v>168300</v>
      </c>
      <c r="H37" s="58">
        <v>177744.72</v>
      </c>
    </row>
    <row r="38" spans="1:8" s="6" customFormat="1" ht="15">
      <c r="A38" s="96" t="s">
        <v>161</v>
      </c>
      <c r="B38" s="400" t="s">
        <v>869</v>
      </c>
      <c r="C38" s="463" t="s">
        <v>323</v>
      </c>
      <c r="D38" s="58">
        <v>289880.3787288827</v>
      </c>
      <c r="E38" s="136">
        <v>146472.24</v>
      </c>
      <c r="F38" s="163">
        <f t="shared" si="6"/>
        <v>143408.13872888271</v>
      </c>
      <c r="G38" s="130">
        <f t="shared" si="7"/>
        <v>292944.48</v>
      </c>
      <c r="H38" s="58">
        <v>289880.3787288827</v>
      </c>
    </row>
    <row r="39" spans="1:8" s="6" customFormat="1" ht="15">
      <c r="A39" s="96" t="s">
        <v>162</v>
      </c>
      <c r="B39" s="400" t="s">
        <v>869</v>
      </c>
      <c r="C39" s="463" t="s">
        <v>13</v>
      </c>
      <c r="D39" s="58">
        <v>16174.025307288586</v>
      </c>
      <c r="E39" s="136">
        <v>6207.86</v>
      </c>
      <c r="F39" s="163">
        <f t="shared" si="6"/>
        <v>9966.1653072885856</v>
      </c>
      <c r="G39" s="130">
        <f t="shared" si="7"/>
        <v>12415.719999999998</v>
      </c>
      <c r="H39" s="58">
        <v>16174.025307288586</v>
      </c>
    </row>
    <row r="40" spans="1:8" s="6" customFormat="1" ht="15">
      <c r="A40" s="96" t="s">
        <v>163</v>
      </c>
      <c r="B40" s="400" t="s">
        <v>869</v>
      </c>
      <c r="C40" s="463" t="s">
        <v>14</v>
      </c>
      <c r="D40" s="58">
        <v>8923.1999999999989</v>
      </c>
      <c r="E40" s="136">
        <v>5202.6000000000004</v>
      </c>
      <c r="F40" s="163">
        <f t="shared" si="6"/>
        <v>3720.5999999999985</v>
      </c>
      <c r="G40" s="130">
        <f t="shared" si="7"/>
        <v>10405.200000000001</v>
      </c>
      <c r="H40" s="58">
        <v>8923.1999999999989</v>
      </c>
    </row>
    <row r="41" spans="1:8" s="6" customFormat="1" ht="15">
      <c r="A41" s="96" t="s">
        <v>164</v>
      </c>
      <c r="B41" s="400" t="s">
        <v>869</v>
      </c>
      <c r="C41" s="463" t="s">
        <v>324</v>
      </c>
      <c r="D41" s="58">
        <v>495</v>
      </c>
      <c r="E41" s="136">
        <v>262.5</v>
      </c>
      <c r="F41" s="163">
        <f t="shared" si="6"/>
        <v>232.5</v>
      </c>
      <c r="G41" s="130">
        <f t="shared" si="7"/>
        <v>525</v>
      </c>
      <c r="H41" s="58">
        <v>495</v>
      </c>
    </row>
    <row r="42" spans="1:8" s="7" customFormat="1" ht="15.75" thickBot="1">
      <c r="A42" s="409"/>
      <c r="B42" s="461"/>
      <c r="C42" s="462" t="s">
        <v>0</v>
      </c>
      <c r="D42" s="21">
        <f t="shared" ref="D42:G42" si="8">SUM(D33:D41)</f>
        <v>1009246.1669693398</v>
      </c>
      <c r="E42" s="21">
        <f>SUM(E33:E41)</f>
        <v>481454.16999999993</v>
      </c>
      <c r="F42" s="197">
        <f t="shared" si="8"/>
        <v>527791.99696933979</v>
      </c>
      <c r="G42" s="138">
        <f t="shared" si="8"/>
        <v>962908.33999999985</v>
      </c>
      <c r="H42" s="21">
        <f t="shared" ref="H42" si="9">SUM(H33:H41)</f>
        <v>1009246.1669693398</v>
      </c>
    </row>
    <row r="43" spans="1:8" s="6" customFormat="1" ht="15.75" thickTop="1">
      <c r="A43" s="96"/>
      <c r="B43" s="393"/>
      <c r="C43" s="67"/>
      <c r="D43" s="58"/>
      <c r="E43" s="136"/>
      <c r="F43" s="163"/>
      <c r="G43" s="130"/>
      <c r="H43" s="58"/>
    </row>
    <row r="44" spans="1:8" s="6" customFormat="1" ht="15">
      <c r="A44" s="96" t="s">
        <v>165</v>
      </c>
      <c r="B44" s="393" t="s">
        <v>870</v>
      </c>
      <c r="C44" s="67" t="s">
        <v>341</v>
      </c>
      <c r="D44" s="58">
        <v>1833360.76</v>
      </c>
      <c r="E44" s="136">
        <v>916680.48</v>
      </c>
      <c r="F44" s="163">
        <f>D44-E44</f>
        <v>916680.28</v>
      </c>
      <c r="G44" s="130">
        <f>E44/$G$6*12</f>
        <v>1833360.96</v>
      </c>
      <c r="H44" s="58">
        <f>D44</f>
        <v>1833360.76</v>
      </c>
    </row>
    <row r="45" spans="1:8" s="6" customFormat="1" ht="15">
      <c r="A45" s="96"/>
      <c r="B45" s="393"/>
      <c r="C45" s="67"/>
      <c r="D45" s="58"/>
      <c r="E45" s="136"/>
      <c r="F45" s="163"/>
      <c r="G45" s="130"/>
      <c r="H45" s="58"/>
    </row>
    <row r="46" spans="1:8" s="6" customFormat="1" ht="15">
      <c r="A46" s="96"/>
      <c r="B46" s="393"/>
      <c r="C46" s="67"/>
      <c r="D46" s="58"/>
      <c r="E46" s="136"/>
      <c r="F46" s="163"/>
      <c r="G46" s="130"/>
      <c r="H46" s="58"/>
    </row>
    <row r="47" spans="1:8" s="6" customFormat="1" ht="15">
      <c r="A47" s="96"/>
      <c r="B47" s="393"/>
      <c r="C47" s="67"/>
      <c r="D47" s="58"/>
      <c r="E47" s="136"/>
      <c r="F47" s="163"/>
      <c r="G47" s="130"/>
      <c r="H47" s="58"/>
    </row>
    <row r="48" spans="1:8" s="6" customFormat="1" ht="15">
      <c r="A48" s="126">
        <v>3800</v>
      </c>
      <c r="B48" s="395"/>
      <c r="C48" s="18" t="s">
        <v>55</v>
      </c>
      <c r="D48" s="58"/>
      <c r="E48" s="136"/>
      <c r="F48" s="163"/>
      <c r="G48" s="130"/>
      <c r="H48" s="58"/>
    </row>
    <row r="49" spans="1:8" s="6" customFormat="1" ht="15">
      <c r="A49" s="96" t="s">
        <v>166</v>
      </c>
      <c r="B49" s="393"/>
      <c r="C49" s="67" t="s">
        <v>47</v>
      </c>
      <c r="D49" s="58"/>
      <c r="E49" s="136">
        <v>0</v>
      </c>
      <c r="F49" s="163">
        <f>D49-E49</f>
        <v>0</v>
      </c>
      <c r="G49" s="130">
        <f t="shared" ref="G49:G52" si="10">E49/$G$6*12</f>
        <v>0</v>
      </c>
      <c r="H49" s="58"/>
    </row>
    <row r="50" spans="1:8" s="6" customFormat="1" ht="15">
      <c r="A50" s="96" t="s">
        <v>167</v>
      </c>
      <c r="B50" s="393"/>
      <c r="C50" s="67" t="s">
        <v>8</v>
      </c>
      <c r="D50" s="58"/>
      <c r="E50" s="136">
        <v>0</v>
      </c>
      <c r="F50" s="163">
        <f>D50-E50</f>
        <v>0</v>
      </c>
      <c r="G50" s="130">
        <f t="shared" si="10"/>
        <v>0</v>
      </c>
      <c r="H50" s="58"/>
    </row>
    <row r="51" spans="1:8" s="6" customFormat="1" ht="15">
      <c r="A51" s="96" t="s">
        <v>168</v>
      </c>
      <c r="B51" s="393"/>
      <c r="C51" s="67" t="s">
        <v>358</v>
      </c>
      <c r="D51" s="58"/>
      <c r="E51" s="136">
        <v>0</v>
      </c>
      <c r="F51" s="163">
        <f>D51-E51</f>
        <v>0</v>
      </c>
      <c r="G51" s="130">
        <f t="shared" si="10"/>
        <v>0</v>
      </c>
      <c r="H51" s="58"/>
    </row>
    <row r="52" spans="1:8" s="6" customFormat="1" ht="15">
      <c r="A52" s="96" t="s">
        <v>169</v>
      </c>
      <c r="B52" s="393"/>
      <c r="C52" s="67" t="s">
        <v>359</v>
      </c>
      <c r="D52" s="58"/>
      <c r="E52" s="136">
        <v>0</v>
      </c>
      <c r="F52" s="163">
        <f>D52-E52</f>
        <v>0</v>
      </c>
      <c r="G52" s="130">
        <f t="shared" si="10"/>
        <v>0</v>
      </c>
      <c r="H52" s="58"/>
    </row>
    <row r="53" spans="1:8" s="6" customFormat="1" ht="15.75" thickBot="1">
      <c r="A53" s="96"/>
      <c r="B53" s="393"/>
      <c r="C53" s="18" t="s">
        <v>0</v>
      </c>
      <c r="D53" s="21">
        <f t="shared" ref="D53:G53" si="11">SUM(D49:D52)</f>
        <v>0</v>
      </c>
      <c r="E53" s="143">
        <f t="shared" si="11"/>
        <v>0</v>
      </c>
      <c r="F53" s="197">
        <f t="shared" si="11"/>
        <v>0</v>
      </c>
      <c r="G53" s="138">
        <f t="shared" si="11"/>
        <v>0</v>
      </c>
      <c r="H53" s="21"/>
    </row>
    <row r="54" spans="1:8" s="6" customFormat="1" ht="15.75" thickTop="1">
      <c r="A54" s="126"/>
      <c r="B54" s="395"/>
      <c r="C54" s="18"/>
      <c r="D54" s="58"/>
      <c r="E54" s="136"/>
      <c r="F54" s="163"/>
      <c r="G54" s="130"/>
      <c r="H54" s="58"/>
    </row>
    <row r="55" spans="1:8" s="6" customFormat="1" ht="15">
      <c r="A55" s="126"/>
      <c r="B55" s="395"/>
      <c r="C55" s="18"/>
      <c r="D55" s="58"/>
      <c r="E55" s="136"/>
      <c r="F55" s="163"/>
      <c r="G55" s="130"/>
      <c r="H55" s="58"/>
    </row>
    <row r="56" spans="1:8" s="6" customFormat="1" ht="19.5">
      <c r="A56" s="126">
        <v>4400</v>
      </c>
      <c r="B56" s="395"/>
      <c r="C56" s="412" t="s">
        <v>57</v>
      </c>
      <c r="D56" s="58"/>
      <c r="E56" s="136"/>
      <c r="F56" s="163"/>
      <c r="G56" s="130"/>
      <c r="H56" s="58"/>
    </row>
    <row r="57" spans="1:8" s="6" customFormat="1" ht="15">
      <c r="A57" s="96" t="s">
        <v>581</v>
      </c>
      <c r="B57" s="393"/>
      <c r="C57" s="67" t="s">
        <v>5</v>
      </c>
      <c r="D57" s="58">
        <v>0</v>
      </c>
      <c r="E57" s="136"/>
      <c r="F57" s="163">
        <f t="shared" ref="F57:F74" si="12">D57-E57</f>
        <v>0</v>
      </c>
      <c r="G57" s="130">
        <f t="shared" ref="G57:G74" si="13">E57/$G$6*12</f>
        <v>0</v>
      </c>
      <c r="H57" s="58"/>
    </row>
    <row r="58" spans="1:8" s="6" customFormat="1" ht="15">
      <c r="A58" s="96" t="s">
        <v>582</v>
      </c>
      <c r="B58" s="393"/>
      <c r="C58" s="67" t="s">
        <v>64</v>
      </c>
      <c r="D58" s="58">
        <v>0</v>
      </c>
      <c r="E58" s="136"/>
      <c r="F58" s="163">
        <f t="shared" si="12"/>
        <v>0</v>
      </c>
      <c r="G58" s="130">
        <f t="shared" si="13"/>
        <v>0</v>
      </c>
      <c r="H58" s="58"/>
    </row>
    <row r="59" spans="1:8" s="6" customFormat="1" ht="15">
      <c r="A59" s="96" t="s">
        <v>583</v>
      </c>
      <c r="B59" s="393" t="s">
        <v>877</v>
      </c>
      <c r="C59" s="67" t="s">
        <v>556</v>
      </c>
      <c r="D59" s="58">
        <v>10000</v>
      </c>
      <c r="E59" s="136">
        <v>2000</v>
      </c>
      <c r="F59" s="163">
        <f t="shared" si="12"/>
        <v>8000</v>
      </c>
      <c r="G59" s="130">
        <f t="shared" si="13"/>
        <v>4000</v>
      </c>
      <c r="H59" s="58">
        <v>3400</v>
      </c>
    </row>
    <row r="60" spans="1:8" s="6" customFormat="1" ht="15">
      <c r="A60" s="96" t="s">
        <v>584</v>
      </c>
      <c r="B60" s="393"/>
      <c r="C60" s="67" t="s">
        <v>325</v>
      </c>
      <c r="D60" s="58">
        <v>0</v>
      </c>
      <c r="E60" s="136"/>
      <c r="F60" s="163">
        <f t="shared" si="12"/>
        <v>0</v>
      </c>
      <c r="G60" s="130">
        <f t="shared" si="13"/>
        <v>0</v>
      </c>
      <c r="H60" s="58"/>
    </row>
    <row r="61" spans="1:8" s="6" customFormat="1" ht="15">
      <c r="A61" s="96" t="s">
        <v>170</v>
      </c>
      <c r="B61" s="393" t="s">
        <v>871</v>
      </c>
      <c r="C61" s="67" t="s">
        <v>483</v>
      </c>
      <c r="D61" s="58">
        <v>500000</v>
      </c>
      <c r="E61" s="136">
        <v>443516.35</v>
      </c>
      <c r="F61" s="163">
        <f t="shared" si="12"/>
        <v>56483.650000000023</v>
      </c>
      <c r="G61" s="130">
        <f t="shared" si="13"/>
        <v>887032.7</v>
      </c>
      <c r="H61" s="58">
        <v>1006300</v>
      </c>
    </row>
    <row r="62" spans="1:8" s="6" customFormat="1" ht="15">
      <c r="A62" s="96" t="s">
        <v>171</v>
      </c>
      <c r="B62" s="393" t="s">
        <v>873</v>
      </c>
      <c r="C62" s="67" t="s">
        <v>19</v>
      </c>
      <c r="D62" s="58">
        <v>120000</v>
      </c>
      <c r="E62" s="136">
        <v>193941.99</v>
      </c>
      <c r="F62" s="163">
        <f t="shared" si="12"/>
        <v>-73941.989999999991</v>
      </c>
      <c r="G62" s="130">
        <f>E62/$G$6*12</f>
        <v>387883.98</v>
      </c>
      <c r="H62" s="58">
        <v>360000</v>
      </c>
    </row>
    <row r="63" spans="1:8" s="6" customFormat="1" ht="15">
      <c r="A63" s="96" t="s">
        <v>172</v>
      </c>
      <c r="B63" s="393" t="s">
        <v>872</v>
      </c>
      <c r="C63" s="67" t="s">
        <v>20</v>
      </c>
      <c r="D63" s="58">
        <v>190000</v>
      </c>
      <c r="E63" s="136">
        <v>52765</v>
      </c>
      <c r="F63" s="163">
        <f t="shared" si="12"/>
        <v>137235</v>
      </c>
      <c r="G63" s="130">
        <f t="shared" si="13"/>
        <v>105530</v>
      </c>
      <c r="H63" s="58">
        <v>94500</v>
      </c>
    </row>
    <row r="64" spans="1:8" s="6" customFormat="1" ht="15">
      <c r="A64" s="96" t="s">
        <v>585</v>
      </c>
      <c r="B64" s="393" t="s">
        <v>874</v>
      </c>
      <c r="C64" s="67" t="s">
        <v>586</v>
      </c>
      <c r="D64" s="58">
        <v>20500</v>
      </c>
      <c r="E64" s="136">
        <v>9700</v>
      </c>
      <c r="F64" s="163">
        <f t="shared" si="12"/>
        <v>10800</v>
      </c>
      <c r="G64" s="130">
        <f t="shared" si="13"/>
        <v>19400</v>
      </c>
      <c r="H64" s="58">
        <v>20500</v>
      </c>
    </row>
    <row r="65" spans="1:8" s="6" customFormat="1" ht="15">
      <c r="A65" s="96" t="s">
        <v>521</v>
      </c>
      <c r="B65" s="393" t="s">
        <v>875</v>
      </c>
      <c r="C65" s="67" t="s">
        <v>522</v>
      </c>
      <c r="D65" s="58">
        <v>50000</v>
      </c>
      <c r="E65" s="136">
        <v>14000</v>
      </c>
      <c r="F65" s="163">
        <f t="shared" si="12"/>
        <v>36000</v>
      </c>
      <c r="G65" s="130">
        <f t="shared" si="13"/>
        <v>28000</v>
      </c>
      <c r="H65" s="58">
        <v>56000</v>
      </c>
    </row>
    <row r="66" spans="1:8" s="6" customFormat="1" ht="15">
      <c r="A66" s="96" t="s">
        <v>531</v>
      </c>
      <c r="B66" s="393" t="s">
        <v>876</v>
      </c>
      <c r="C66" s="67" t="s">
        <v>532</v>
      </c>
      <c r="D66" s="58">
        <v>50000</v>
      </c>
      <c r="E66" s="136"/>
      <c r="F66" s="163">
        <f t="shared" si="12"/>
        <v>50000</v>
      </c>
      <c r="G66" s="130">
        <f t="shared" si="13"/>
        <v>0</v>
      </c>
      <c r="H66" s="58">
        <v>78000</v>
      </c>
    </row>
    <row r="67" spans="1:8" s="6" customFormat="1" ht="15">
      <c r="A67" s="96" t="s">
        <v>173</v>
      </c>
      <c r="B67" s="393" t="s">
        <v>878</v>
      </c>
      <c r="C67" s="67" t="s">
        <v>408</v>
      </c>
      <c r="D67" s="58">
        <v>75000</v>
      </c>
      <c r="E67" s="136">
        <v>28520</v>
      </c>
      <c r="F67" s="163">
        <f t="shared" si="12"/>
        <v>46480</v>
      </c>
      <c r="G67" s="130">
        <f t="shared" si="13"/>
        <v>57040</v>
      </c>
      <c r="H67" s="58">
        <v>49000</v>
      </c>
    </row>
    <row r="68" spans="1:8" s="6" customFormat="1" ht="15">
      <c r="A68" s="96" t="s">
        <v>174</v>
      </c>
      <c r="B68" s="393" t="s">
        <v>879</v>
      </c>
      <c r="C68" s="67" t="s">
        <v>24</v>
      </c>
      <c r="D68" s="58">
        <v>150000</v>
      </c>
      <c r="E68" s="136">
        <v>125090</v>
      </c>
      <c r="F68" s="163">
        <f t="shared" si="12"/>
        <v>24910</v>
      </c>
      <c r="G68" s="130">
        <f>E68/$G$6*12</f>
        <v>250180</v>
      </c>
      <c r="H68" s="58">
        <v>250180</v>
      </c>
    </row>
    <row r="69" spans="1:8" s="6" customFormat="1" ht="15">
      <c r="A69" s="96" t="s">
        <v>454</v>
      </c>
      <c r="B69" s="393"/>
      <c r="C69" s="67" t="s">
        <v>455</v>
      </c>
      <c r="D69" s="58">
        <v>0</v>
      </c>
      <c r="E69" s="136"/>
      <c r="F69" s="163">
        <f t="shared" si="12"/>
        <v>0</v>
      </c>
      <c r="G69" s="130">
        <f t="shared" si="13"/>
        <v>0</v>
      </c>
      <c r="H69" s="58"/>
    </row>
    <row r="70" spans="1:8" s="6" customFormat="1" ht="15">
      <c r="A70" s="96" t="s">
        <v>175</v>
      </c>
      <c r="B70" s="393"/>
      <c r="C70" s="67" t="s">
        <v>400</v>
      </c>
      <c r="D70" s="58">
        <v>0</v>
      </c>
      <c r="E70" s="136"/>
      <c r="F70" s="163">
        <f t="shared" si="12"/>
        <v>0</v>
      </c>
      <c r="G70" s="130">
        <f t="shared" si="13"/>
        <v>0</v>
      </c>
      <c r="H70" s="58"/>
    </row>
    <row r="71" spans="1:8" s="6" customFormat="1" ht="15">
      <c r="A71" s="96" t="s">
        <v>176</v>
      </c>
      <c r="B71" s="393" t="s">
        <v>880</v>
      </c>
      <c r="C71" s="67" t="s">
        <v>401</v>
      </c>
      <c r="D71" s="58">
        <v>40000</v>
      </c>
      <c r="E71" s="136"/>
      <c r="F71" s="163">
        <f t="shared" si="12"/>
        <v>40000</v>
      </c>
      <c r="G71" s="130">
        <f t="shared" si="13"/>
        <v>0</v>
      </c>
      <c r="H71" s="58">
        <v>40000</v>
      </c>
    </row>
    <row r="72" spans="1:8" s="6" customFormat="1" ht="15">
      <c r="A72" s="96" t="s">
        <v>177</v>
      </c>
      <c r="B72" s="393"/>
      <c r="C72" s="67" t="s">
        <v>483</v>
      </c>
      <c r="D72" s="58">
        <v>0</v>
      </c>
      <c r="E72" s="136"/>
      <c r="F72" s="163">
        <f t="shared" si="12"/>
        <v>0</v>
      </c>
      <c r="G72" s="130">
        <f t="shared" si="13"/>
        <v>0</v>
      </c>
      <c r="H72" s="58"/>
    </row>
    <row r="73" spans="1:8" s="6" customFormat="1" ht="15">
      <c r="A73" s="96" t="s">
        <v>470</v>
      </c>
      <c r="B73" s="393"/>
      <c r="C73" s="67" t="s">
        <v>471</v>
      </c>
      <c r="D73" s="58">
        <v>0</v>
      </c>
      <c r="E73" s="136"/>
      <c r="F73" s="163">
        <f t="shared" si="12"/>
        <v>0</v>
      </c>
      <c r="G73" s="130">
        <f t="shared" si="13"/>
        <v>0</v>
      </c>
      <c r="H73" s="58"/>
    </row>
    <row r="74" spans="1:8" s="6" customFormat="1" ht="15">
      <c r="A74" s="96" t="s">
        <v>587</v>
      </c>
      <c r="B74" s="393"/>
      <c r="C74" s="67" t="s">
        <v>588</v>
      </c>
      <c r="D74" s="58">
        <v>0</v>
      </c>
      <c r="E74" s="136"/>
      <c r="F74" s="163">
        <f t="shared" si="12"/>
        <v>0</v>
      </c>
      <c r="G74" s="130">
        <f t="shared" si="13"/>
        <v>0</v>
      </c>
      <c r="H74" s="58"/>
    </row>
    <row r="75" spans="1:8" s="7" customFormat="1" ht="15.75" thickBot="1">
      <c r="A75" s="409"/>
      <c r="B75" s="394"/>
      <c r="C75" s="67"/>
      <c r="D75" s="340">
        <f t="shared" ref="D75:G75" si="14">SUM(D57:D74)</f>
        <v>1205500</v>
      </c>
      <c r="E75" s="340">
        <f t="shared" si="14"/>
        <v>869533.34</v>
      </c>
      <c r="F75" s="340">
        <f t="shared" si="14"/>
        <v>335966.66000000003</v>
      </c>
      <c r="G75" s="340">
        <f t="shared" si="14"/>
        <v>1739066.68</v>
      </c>
      <c r="H75" s="340">
        <f t="shared" ref="H75" si="15">SUM(H57:H74)</f>
        <v>1957880</v>
      </c>
    </row>
    <row r="76" spans="1:8" s="6" customFormat="1" ht="15.75" thickTop="1">
      <c r="A76" s="96"/>
      <c r="B76" s="393"/>
      <c r="C76" s="18" t="s">
        <v>0</v>
      </c>
      <c r="D76" s="58"/>
      <c r="E76" s="136"/>
      <c r="F76" s="163"/>
      <c r="G76" s="130"/>
      <c r="H76" s="58"/>
    </row>
    <row r="77" spans="1:8" s="6" customFormat="1" ht="15">
      <c r="A77" s="96"/>
      <c r="B77" s="393"/>
      <c r="C77" s="67"/>
      <c r="D77" s="37"/>
      <c r="E77" s="139"/>
      <c r="F77" s="334"/>
      <c r="G77" s="139"/>
      <c r="H77" s="37"/>
    </row>
    <row r="78" spans="1:8" s="6" customFormat="1" ht="15.75" thickBot="1">
      <c r="A78" s="96">
        <v>4600</v>
      </c>
      <c r="B78" s="393"/>
      <c r="C78" s="19" t="s">
        <v>59</v>
      </c>
      <c r="D78" s="21">
        <f t="shared" ref="D78:G78" si="16">D75+D53+D44+D42+D30</f>
        <v>6880517.8421673607</v>
      </c>
      <c r="E78" s="143">
        <f t="shared" si="16"/>
        <v>3708332.25</v>
      </c>
      <c r="F78" s="197">
        <f t="shared" si="16"/>
        <v>3172185.5921673616</v>
      </c>
      <c r="G78" s="138">
        <f t="shared" si="16"/>
        <v>7416664.5</v>
      </c>
      <c r="H78" s="21">
        <f t="shared" ref="H78" si="17">H75+H53+H44+H42+H30</f>
        <v>7632897.8421673616</v>
      </c>
    </row>
    <row r="79" spans="1:8" s="6" customFormat="1" ht="15.75" thickTop="1">
      <c r="A79" s="96"/>
      <c r="B79" s="393"/>
      <c r="C79" s="67"/>
      <c r="D79" s="58"/>
      <c r="E79" s="136"/>
      <c r="F79" s="163"/>
      <c r="G79" s="130"/>
      <c r="H79" s="58"/>
    </row>
    <row r="80" spans="1:8" s="6" customFormat="1" ht="15">
      <c r="A80" s="409"/>
      <c r="B80" s="394"/>
      <c r="C80" s="67"/>
      <c r="D80" s="37"/>
      <c r="E80" s="139"/>
      <c r="F80" s="334"/>
      <c r="G80" s="139"/>
      <c r="H80" s="37"/>
    </row>
    <row r="81" spans="1:8" s="6" customFormat="1" ht="15.75" thickBot="1">
      <c r="A81" s="409">
        <v>5400</v>
      </c>
      <c r="B81" s="394"/>
      <c r="C81" s="17" t="s">
        <v>60</v>
      </c>
      <c r="D81" s="21">
        <f t="shared" ref="D81:G81" si="18">D22-D78</f>
        <v>0</v>
      </c>
      <c r="E81" s="143">
        <f t="shared" si="18"/>
        <v>2931085.75</v>
      </c>
      <c r="F81" s="197">
        <f t="shared" si="18"/>
        <v>-2931085.7500000019</v>
      </c>
      <c r="G81" s="138">
        <f t="shared" si="18"/>
        <v>-7398864.5</v>
      </c>
      <c r="H81" s="21">
        <f t="shared" ref="H81" si="19">H22-H78</f>
        <v>-12630.285714287311</v>
      </c>
    </row>
    <row r="82" spans="1:8" s="6" customFormat="1" ht="15.75" thickTop="1">
      <c r="A82" s="96"/>
      <c r="B82" s="393"/>
      <c r="C82" s="67"/>
      <c r="D82" s="58"/>
      <c r="E82" s="136"/>
      <c r="F82" s="163"/>
      <c r="G82" s="130"/>
      <c r="H82" s="58"/>
    </row>
    <row r="83" spans="1:8" s="6" customFormat="1" ht="15">
      <c r="A83" s="409"/>
      <c r="B83" s="394"/>
      <c r="C83" s="67"/>
      <c r="D83" s="58"/>
      <c r="E83" s="136"/>
      <c r="F83" s="163"/>
      <c r="G83" s="130"/>
      <c r="H83" s="58"/>
    </row>
    <row r="84" spans="1:8" s="6" customFormat="1" ht="30">
      <c r="A84" s="409">
        <v>6300</v>
      </c>
      <c r="B84" s="394"/>
      <c r="C84" s="19" t="s">
        <v>61</v>
      </c>
      <c r="D84" s="58">
        <v>0</v>
      </c>
      <c r="E84" s="136"/>
      <c r="F84" s="163"/>
      <c r="G84" s="130">
        <v>0</v>
      </c>
      <c r="H84" s="58"/>
    </row>
    <row r="85" spans="1:8" s="6" customFormat="1" ht="15">
      <c r="A85" s="96" t="s">
        <v>219</v>
      </c>
      <c r="B85" s="393"/>
      <c r="C85" s="67" t="s">
        <v>47</v>
      </c>
      <c r="D85" s="58">
        <v>0</v>
      </c>
      <c r="E85" s="136"/>
      <c r="F85" s="163"/>
      <c r="G85" s="130">
        <v>0</v>
      </c>
      <c r="H85" s="58"/>
    </row>
    <row r="86" spans="1:8" s="7" customFormat="1" ht="15">
      <c r="A86" s="96" t="s">
        <v>220</v>
      </c>
      <c r="B86" s="393"/>
      <c r="C86" s="67" t="s">
        <v>34</v>
      </c>
      <c r="D86" s="44">
        <v>0</v>
      </c>
      <c r="E86" s="146">
        <v>0</v>
      </c>
      <c r="F86" s="335"/>
      <c r="G86" s="146">
        <v>0</v>
      </c>
      <c r="H86" s="44"/>
    </row>
    <row r="87" spans="1:8" s="6" customFormat="1" ht="15.75" thickBot="1">
      <c r="A87" s="96"/>
      <c r="B87" s="393"/>
      <c r="C87" s="18" t="s">
        <v>0</v>
      </c>
      <c r="D87" s="43">
        <f>SUM(D85:D86)</f>
        <v>0</v>
      </c>
      <c r="E87" s="148">
        <f>SUM(E85:E86)</f>
        <v>0</v>
      </c>
      <c r="F87" s="336"/>
      <c r="G87" s="150">
        <v>0</v>
      </c>
      <c r="H87" s="43"/>
    </row>
    <row r="88" spans="1:8" s="6" customFormat="1" ht="15.75" thickTop="1">
      <c r="A88" s="96"/>
      <c r="B88" s="393"/>
      <c r="C88" s="67"/>
      <c r="D88" s="58"/>
      <c r="E88" s="136"/>
      <c r="F88" s="163"/>
      <c r="G88" s="130"/>
      <c r="H88" s="58"/>
    </row>
    <row r="89" spans="1:8" s="6" customFormat="1" ht="15">
      <c r="A89" s="126"/>
      <c r="B89" s="395"/>
      <c r="C89" s="67"/>
      <c r="D89" s="58"/>
      <c r="E89" s="136"/>
      <c r="F89" s="163"/>
      <c r="G89" s="130"/>
      <c r="H89" s="58"/>
    </row>
    <row r="90" spans="1:8" s="6" customFormat="1" ht="15">
      <c r="A90" s="126">
        <v>6400</v>
      </c>
      <c r="B90" s="395"/>
      <c r="C90" s="19" t="s">
        <v>76</v>
      </c>
      <c r="D90" s="58"/>
      <c r="E90" s="136"/>
      <c r="F90" s="163"/>
      <c r="G90" s="130"/>
      <c r="H90" s="58"/>
    </row>
    <row r="91" spans="1:8" s="7" customFormat="1" ht="15">
      <c r="A91" s="96" t="s">
        <v>220</v>
      </c>
      <c r="B91" s="393"/>
      <c r="C91" s="67" t="s">
        <v>82</v>
      </c>
      <c r="D91" s="37"/>
      <c r="E91" s="139"/>
      <c r="F91" s="334"/>
      <c r="G91" s="139"/>
      <c r="H91" s="37"/>
    </row>
    <row r="92" spans="1:8" s="7" customFormat="1" ht="15.75" thickBot="1">
      <c r="A92" s="409"/>
      <c r="B92" s="394"/>
      <c r="C92" s="18" t="s">
        <v>0</v>
      </c>
      <c r="D92" s="21">
        <f>D91</f>
        <v>0</v>
      </c>
      <c r="E92" s="143">
        <f>E91</f>
        <v>0</v>
      </c>
      <c r="F92" s="197"/>
      <c r="G92" s="138">
        <v>0</v>
      </c>
      <c r="H92" s="21"/>
    </row>
    <row r="93" spans="1:8" s="7" customFormat="1" ht="15.75" thickTop="1">
      <c r="A93" s="409"/>
      <c r="B93" s="394"/>
      <c r="C93" s="18"/>
      <c r="D93" s="37"/>
      <c r="E93" s="139"/>
      <c r="F93" s="334"/>
      <c r="G93" s="139"/>
      <c r="H93" s="37"/>
    </row>
    <row r="94" spans="1:8" s="7" customFormat="1" ht="15.75" thickBot="1">
      <c r="A94" s="409"/>
      <c r="B94" s="394"/>
      <c r="C94" s="18"/>
      <c r="D94" s="45"/>
      <c r="E94" s="150"/>
      <c r="F94" s="337"/>
      <c r="G94" s="150"/>
      <c r="H94" s="45"/>
    </row>
    <row r="95" spans="1:8" s="7" customFormat="1" ht="31.5" thickTop="1" thickBot="1">
      <c r="A95" s="411"/>
      <c r="B95" s="414"/>
      <c r="C95" s="48" t="s">
        <v>62</v>
      </c>
      <c r="D95" s="102">
        <f t="shared" ref="D95:G95" si="20">D81-D87-D92</f>
        <v>0</v>
      </c>
      <c r="E95" s="151">
        <f t="shared" si="20"/>
        <v>2931085.75</v>
      </c>
      <c r="F95" s="338">
        <f t="shared" si="20"/>
        <v>-2931085.7500000019</v>
      </c>
      <c r="G95" s="339">
        <f t="shared" si="20"/>
        <v>-7398864.5</v>
      </c>
      <c r="H95" s="102">
        <f t="shared" ref="H95" si="21">H81-H87-H92</f>
        <v>-12630.285714287311</v>
      </c>
    </row>
    <row r="96" spans="1:8" s="6" customFormat="1" ht="15">
      <c r="A96" s="92"/>
      <c r="B96" s="92"/>
      <c r="C96" s="20"/>
      <c r="D96" s="9"/>
      <c r="E96" s="52"/>
      <c r="F96" s="52"/>
      <c r="G96" s="52"/>
      <c r="H96" s="9"/>
    </row>
    <row r="97" spans="1:8" s="156" customFormat="1" ht="16.5">
      <c r="A97" s="155"/>
      <c r="B97" s="155"/>
      <c r="D97" s="157"/>
      <c r="E97" s="157"/>
      <c r="F97" s="157"/>
      <c r="G97" s="157"/>
      <c r="H97" s="157"/>
    </row>
    <row r="98" spans="1:8" s="160" customFormat="1" ht="16.5">
      <c r="A98" s="158"/>
      <c r="B98" s="158"/>
      <c r="C98" s="156"/>
      <c r="D98" s="159"/>
      <c r="E98" s="159"/>
      <c r="F98" s="159"/>
      <c r="G98" s="159"/>
      <c r="H98" s="159"/>
    </row>
    <row r="99" spans="1:8" s="160" customFormat="1">
      <c r="A99" s="158"/>
      <c r="B99" s="158"/>
      <c r="D99" s="159"/>
      <c r="E99" s="159">
        <v>-2931085.53</v>
      </c>
      <c r="F99" s="159"/>
      <c r="G99" s="159"/>
      <c r="H99" s="159"/>
    </row>
    <row r="100" spans="1:8" s="160" customFormat="1">
      <c r="A100" s="158"/>
      <c r="B100" s="158"/>
      <c r="D100" s="159"/>
      <c r="E100" s="159"/>
      <c r="F100" s="159"/>
      <c r="G100" s="159"/>
      <c r="H100" s="159"/>
    </row>
    <row r="101" spans="1:8" s="160" customFormat="1">
      <c r="A101" s="158"/>
      <c r="B101" s="158"/>
      <c r="D101" s="159"/>
      <c r="E101" s="159"/>
      <c r="F101" s="159"/>
      <c r="G101" s="159"/>
      <c r="H101" s="159"/>
    </row>
    <row r="102" spans="1:8" s="160" customFormat="1">
      <c r="A102" s="158"/>
      <c r="B102" s="158"/>
      <c r="D102" s="159"/>
      <c r="E102" s="159"/>
      <c r="F102" s="159"/>
      <c r="G102" s="159"/>
      <c r="H102" s="159"/>
    </row>
    <row r="103" spans="1:8" s="160" customFormat="1">
      <c r="A103" s="158"/>
      <c r="B103" s="158"/>
      <c r="D103" s="159"/>
      <c r="E103" s="159"/>
      <c r="F103" s="159"/>
      <c r="G103" s="159"/>
      <c r="H103" s="159"/>
    </row>
    <row r="104" spans="1:8" s="160" customFormat="1">
      <c r="A104" s="158"/>
      <c r="B104" s="158"/>
      <c r="D104" s="159"/>
      <c r="E104" s="159"/>
      <c r="F104" s="159"/>
      <c r="G104" s="159"/>
      <c r="H104" s="159"/>
    </row>
    <row r="105" spans="1:8" s="160" customFormat="1">
      <c r="A105" s="158"/>
      <c r="B105" s="158"/>
      <c r="D105" s="159"/>
      <c r="E105" s="159"/>
      <c r="F105" s="159"/>
      <c r="G105" s="159"/>
      <c r="H105" s="159"/>
    </row>
    <row r="106" spans="1:8" s="160" customFormat="1">
      <c r="A106" s="158"/>
      <c r="B106" s="158"/>
      <c r="D106" s="159"/>
      <c r="E106" s="159"/>
      <c r="F106" s="159"/>
      <c r="G106" s="159"/>
      <c r="H106" s="159"/>
    </row>
    <row r="107" spans="1:8" s="160" customFormat="1">
      <c r="A107" s="158"/>
      <c r="B107" s="158"/>
      <c r="D107" s="159"/>
      <c r="E107" s="159"/>
      <c r="F107" s="159"/>
      <c r="G107" s="159"/>
      <c r="H107" s="159"/>
    </row>
    <row r="108" spans="1:8" s="160" customFormat="1">
      <c r="A108" s="158"/>
      <c r="B108" s="158"/>
      <c r="D108" s="159"/>
      <c r="E108" s="159"/>
      <c r="F108" s="159"/>
      <c r="G108" s="159"/>
      <c r="H108" s="159"/>
    </row>
    <row r="109" spans="1:8" s="160" customFormat="1">
      <c r="A109" s="158"/>
      <c r="B109" s="158"/>
      <c r="D109" s="159"/>
      <c r="E109" s="159"/>
      <c r="F109" s="159"/>
      <c r="G109" s="159"/>
      <c r="H109" s="159"/>
    </row>
    <row r="110" spans="1:8" s="160" customFormat="1">
      <c r="A110" s="158"/>
      <c r="B110" s="158"/>
      <c r="D110" s="159"/>
      <c r="E110" s="159"/>
      <c r="F110" s="159"/>
      <c r="G110" s="159"/>
      <c r="H110" s="159"/>
    </row>
    <row r="111" spans="1:8" s="160" customFormat="1">
      <c r="A111" s="158"/>
      <c r="B111" s="158"/>
      <c r="D111" s="159"/>
      <c r="E111" s="159"/>
      <c r="F111" s="159"/>
      <c r="G111" s="159"/>
      <c r="H111" s="159"/>
    </row>
    <row r="112" spans="1:8" s="160" customFormat="1">
      <c r="A112" s="158"/>
      <c r="B112" s="158"/>
      <c r="D112" s="159"/>
      <c r="E112" s="159"/>
      <c r="F112" s="159"/>
      <c r="G112" s="159"/>
      <c r="H112" s="159"/>
    </row>
    <row r="113" spans="1:8" s="160" customFormat="1">
      <c r="A113" s="158"/>
      <c r="B113" s="158"/>
      <c r="D113" s="159"/>
      <c r="E113" s="159"/>
      <c r="F113" s="159"/>
      <c r="G113" s="159"/>
      <c r="H113" s="159"/>
    </row>
    <row r="114" spans="1:8" s="160" customFormat="1">
      <c r="A114" s="158"/>
      <c r="B114" s="158"/>
      <c r="D114" s="159"/>
      <c r="E114" s="159"/>
      <c r="F114" s="159"/>
      <c r="G114" s="159"/>
      <c r="H114" s="159"/>
    </row>
    <row r="115" spans="1:8" s="160" customFormat="1">
      <c r="A115" s="158"/>
      <c r="B115" s="158"/>
      <c r="D115" s="159"/>
      <c r="E115" s="159"/>
      <c r="F115" s="159"/>
      <c r="G115" s="159"/>
      <c r="H115" s="159"/>
    </row>
    <row r="116" spans="1:8" s="160" customFormat="1">
      <c r="A116" s="158"/>
      <c r="B116" s="158"/>
      <c r="D116" s="159"/>
      <c r="E116" s="159"/>
      <c r="F116" s="159"/>
      <c r="G116" s="159"/>
      <c r="H116" s="159"/>
    </row>
    <row r="117" spans="1:8" s="160" customFormat="1">
      <c r="A117" s="158"/>
      <c r="B117" s="158"/>
      <c r="D117" s="159"/>
      <c r="E117" s="159"/>
      <c r="F117" s="159"/>
      <c r="G117" s="159"/>
      <c r="H117" s="159"/>
    </row>
    <row r="118" spans="1:8" s="160" customFormat="1">
      <c r="A118" s="158"/>
      <c r="B118" s="158"/>
      <c r="D118" s="159"/>
      <c r="E118" s="159"/>
      <c r="F118" s="159"/>
      <c r="G118" s="159"/>
      <c r="H118" s="159"/>
    </row>
    <row r="119" spans="1:8" s="160" customFormat="1">
      <c r="A119" s="158"/>
      <c r="B119" s="158"/>
      <c r="D119" s="159"/>
      <c r="E119" s="159"/>
      <c r="F119" s="159"/>
      <c r="G119" s="159"/>
      <c r="H119" s="159"/>
    </row>
    <row r="120" spans="1:8" s="160" customFormat="1">
      <c r="A120" s="158"/>
      <c r="B120" s="158"/>
      <c r="D120" s="159"/>
      <c r="E120" s="159"/>
      <c r="F120" s="159"/>
      <c r="G120" s="159"/>
      <c r="H120" s="159"/>
    </row>
    <row r="121" spans="1:8" s="160" customFormat="1">
      <c r="A121" s="158"/>
      <c r="B121" s="158"/>
      <c r="D121" s="159"/>
      <c r="E121" s="159"/>
      <c r="F121" s="159"/>
      <c r="G121" s="159"/>
      <c r="H121" s="159"/>
    </row>
    <row r="122" spans="1:8" s="160" customFormat="1">
      <c r="A122" s="158"/>
      <c r="B122" s="158"/>
      <c r="D122" s="159"/>
      <c r="E122" s="159"/>
      <c r="F122" s="159"/>
      <c r="G122" s="159"/>
      <c r="H122" s="159"/>
    </row>
    <row r="123" spans="1:8" s="160" customFormat="1">
      <c r="A123" s="158"/>
      <c r="B123" s="158"/>
      <c r="D123" s="159"/>
      <c r="E123" s="159"/>
      <c r="F123" s="159"/>
      <c r="G123" s="159"/>
      <c r="H123" s="159"/>
    </row>
    <row r="124" spans="1:8" s="160" customFormat="1">
      <c r="A124" s="158"/>
      <c r="B124" s="158"/>
      <c r="D124" s="159"/>
      <c r="E124" s="159"/>
      <c r="F124" s="159"/>
      <c r="G124" s="159"/>
      <c r="H124" s="159"/>
    </row>
    <row r="125" spans="1:8" s="160" customFormat="1">
      <c r="A125" s="158"/>
      <c r="B125" s="158"/>
      <c r="D125" s="159"/>
      <c r="E125" s="159"/>
      <c r="F125" s="159"/>
      <c r="G125" s="159"/>
      <c r="H125" s="159"/>
    </row>
    <row r="126" spans="1:8" s="160" customFormat="1">
      <c r="A126" s="158"/>
      <c r="B126" s="158"/>
      <c r="D126" s="159"/>
      <c r="E126" s="159"/>
      <c r="F126" s="159"/>
      <c r="G126" s="159"/>
      <c r="H126" s="159"/>
    </row>
    <row r="127" spans="1:8" s="160" customFormat="1">
      <c r="A127" s="158"/>
      <c r="B127" s="158"/>
      <c r="D127" s="159"/>
      <c r="E127" s="159"/>
      <c r="F127" s="159"/>
      <c r="G127" s="159"/>
      <c r="H127" s="159"/>
    </row>
    <row r="128" spans="1:8" s="160" customFormat="1">
      <c r="A128" s="158"/>
      <c r="B128" s="158"/>
      <c r="D128" s="159"/>
      <c r="E128" s="159"/>
      <c r="F128" s="159"/>
      <c r="G128" s="159"/>
      <c r="H128" s="159"/>
    </row>
    <row r="129" spans="1:8" s="160" customFormat="1">
      <c r="A129" s="158"/>
      <c r="B129" s="158"/>
      <c r="D129" s="159"/>
      <c r="E129" s="159"/>
      <c r="F129" s="159"/>
      <c r="G129" s="159"/>
      <c r="H129" s="159"/>
    </row>
    <row r="130" spans="1:8" s="160" customFormat="1">
      <c r="A130" s="158"/>
      <c r="B130" s="158"/>
      <c r="D130" s="159"/>
      <c r="E130" s="159"/>
      <c r="F130" s="159"/>
      <c r="G130" s="159"/>
      <c r="H130" s="159"/>
    </row>
    <row r="131" spans="1:8" s="160" customFormat="1">
      <c r="A131" s="158"/>
      <c r="B131" s="158"/>
      <c r="D131" s="159"/>
      <c r="E131" s="159"/>
      <c r="F131" s="159"/>
      <c r="G131" s="159"/>
      <c r="H131" s="159"/>
    </row>
    <row r="132" spans="1:8" s="160" customFormat="1">
      <c r="A132" s="158"/>
      <c r="B132" s="158"/>
      <c r="D132" s="159"/>
      <c r="E132" s="159"/>
      <c r="F132" s="159"/>
      <c r="G132" s="159"/>
      <c r="H132" s="159"/>
    </row>
    <row r="133" spans="1:8" s="160" customFormat="1">
      <c r="A133" s="158"/>
      <c r="B133" s="158"/>
      <c r="D133" s="159"/>
      <c r="E133" s="159"/>
      <c r="F133" s="159"/>
      <c r="G133" s="159"/>
      <c r="H133" s="159"/>
    </row>
    <row r="134" spans="1:8" s="160" customFormat="1">
      <c r="A134" s="158"/>
      <c r="B134" s="158"/>
      <c r="D134" s="159"/>
      <c r="E134" s="159"/>
      <c r="F134" s="159"/>
      <c r="G134" s="159"/>
      <c r="H134" s="159"/>
    </row>
    <row r="135" spans="1:8" s="160" customFormat="1">
      <c r="A135" s="158"/>
      <c r="B135" s="158"/>
      <c r="D135" s="159"/>
      <c r="E135" s="159"/>
      <c r="F135" s="159"/>
      <c r="G135" s="159"/>
      <c r="H135" s="159"/>
    </row>
    <row r="136" spans="1:8" s="160" customFormat="1">
      <c r="A136" s="158"/>
      <c r="B136" s="158"/>
      <c r="D136" s="159"/>
      <c r="E136" s="159"/>
      <c r="F136" s="159"/>
      <c r="G136" s="159"/>
      <c r="H136" s="159"/>
    </row>
    <row r="137" spans="1:8" s="160" customFormat="1">
      <c r="A137" s="158"/>
      <c r="B137" s="158"/>
      <c r="D137" s="159"/>
      <c r="E137" s="159"/>
      <c r="F137" s="159"/>
      <c r="G137" s="159"/>
      <c r="H137" s="159"/>
    </row>
    <row r="138" spans="1:8" s="160" customFormat="1">
      <c r="A138" s="158"/>
      <c r="B138" s="158"/>
      <c r="D138" s="159"/>
      <c r="E138" s="159"/>
      <c r="F138" s="159"/>
      <c r="G138" s="159"/>
      <c r="H138" s="159"/>
    </row>
    <row r="139" spans="1:8" s="160" customFormat="1">
      <c r="A139" s="158"/>
      <c r="B139" s="158"/>
      <c r="D139" s="159"/>
      <c r="E139" s="159"/>
      <c r="F139" s="159"/>
      <c r="G139" s="159"/>
      <c r="H139" s="159"/>
    </row>
    <row r="140" spans="1:8" s="160" customFormat="1">
      <c r="A140" s="158"/>
      <c r="B140" s="158"/>
      <c r="D140" s="159"/>
      <c r="E140" s="159"/>
      <c r="F140" s="159"/>
      <c r="G140" s="159"/>
      <c r="H140" s="159"/>
    </row>
    <row r="141" spans="1:8" s="160" customFormat="1">
      <c r="A141" s="158"/>
      <c r="B141" s="158"/>
      <c r="D141" s="159"/>
      <c r="E141" s="159"/>
      <c r="F141" s="159"/>
      <c r="G141" s="159"/>
      <c r="H141" s="159"/>
    </row>
    <row r="142" spans="1:8" s="160" customFormat="1">
      <c r="A142" s="158"/>
      <c r="B142" s="158"/>
      <c r="D142" s="159"/>
      <c r="E142" s="159"/>
      <c r="F142" s="159"/>
      <c r="G142" s="159"/>
      <c r="H142" s="159"/>
    </row>
    <row r="143" spans="1:8" s="160" customFormat="1">
      <c r="A143" s="158"/>
      <c r="B143" s="158"/>
      <c r="D143" s="159"/>
      <c r="E143" s="159"/>
      <c r="F143" s="159"/>
      <c r="G143" s="159"/>
      <c r="H143" s="159"/>
    </row>
    <row r="144" spans="1:8" s="160" customFormat="1">
      <c r="A144" s="158"/>
      <c r="B144" s="158"/>
      <c r="D144" s="159"/>
      <c r="E144" s="159"/>
      <c r="F144" s="159"/>
      <c r="G144" s="159"/>
      <c r="H144" s="159"/>
    </row>
    <row r="145" spans="1:8" s="160" customFormat="1">
      <c r="A145" s="158"/>
      <c r="B145" s="158"/>
      <c r="D145" s="159"/>
      <c r="E145" s="159"/>
      <c r="F145" s="159"/>
      <c r="G145" s="159"/>
      <c r="H145" s="159"/>
    </row>
    <row r="146" spans="1:8" s="160" customFormat="1">
      <c r="A146" s="158"/>
      <c r="B146" s="158"/>
      <c r="D146" s="159"/>
      <c r="E146" s="159"/>
      <c r="F146" s="159"/>
      <c r="G146" s="159"/>
      <c r="H146" s="159"/>
    </row>
    <row r="147" spans="1:8" s="160" customFormat="1">
      <c r="A147" s="158"/>
      <c r="B147" s="158"/>
      <c r="D147" s="159"/>
      <c r="E147" s="159"/>
      <c r="F147" s="159"/>
      <c r="G147" s="159"/>
      <c r="H147" s="159"/>
    </row>
    <row r="148" spans="1:8" s="160" customFormat="1">
      <c r="A148" s="158"/>
      <c r="B148" s="158"/>
      <c r="D148" s="159"/>
      <c r="E148" s="159"/>
      <c r="F148" s="159"/>
      <c r="G148" s="159"/>
      <c r="H148" s="159"/>
    </row>
    <row r="149" spans="1:8" s="160" customFormat="1">
      <c r="A149" s="158"/>
      <c r="B149" s="158"/>
      <c r="D149" s="159"/>
      <c r="E149" s="159"/>
      <c r="F149" s="159"/>
      <c r="G149" s="159"/>
      <c r="H149" s="159"/>
    </row>
    <row r="150" spans="1:8" s="160" customFormat="1">
      <c r="A150" s="158"/>
      <c r="B150" s="158"/>
      <c r="D150" s="159"/>
      <c r="E150" s="159"/>
      <c r="F150" s="159"/>
      <c r="G150" s="159"/>
      <c r="H150" s="159"/>
    </row>
    <row r="151" spans="1:8" s="160" customFormat="1">
      <c r="A151" s="158"/>
      <c r="B151" s="158"/>
      <c r="D151" s="159"/>
      <c r="E151" s="159"/>
      <c r="F151" s="159"/>
      <c r="G151" s="159"/>
      <c r="H151" s="159"/>
    </row>
    <row r="152" spans="1:8" s="160" customFormat="1">
      <c r="A152" s="158"/>
      <c r="B152" s="158"/>
      <c r="D152" s="159"/>
      <c r="E152" s="159"/>
      <c r="F152" s="159"/>
      <c r="G152" s="159"/>
      <c r="H152" s="159"/>
    </row>
    <row r="153" spans="1:8" s="160" customFormat="1">
      <c r="A153" s="158"/>
      <c r="B153" s="158"/>
      <c r="D153" s="159"/>
      <c r="E153" s="159"/>
      <c r="F153" s="159"/>
      <c r="G153" s="159"/>
      <c r="H153" s="159"/>
    </row>
    <row r="154" spans="1:8" s="160" customFormat="1">
      <c r="A154" s="158"/>
      <c r="B154" s="158"/>
      <c r="D154" s="159"/>
      <c r="E154" s="159"/>
      <c r="F154" s="159"/>
      <c r="G154" s="159"/>
      <c r="H154" s="159"/>
    </row>
    <row r="155" spans="1:8" s="160" customFormat="1">
      <c r="A155" s="158"/>
      <c r="B155" s="158"/>
      <c r="D155" s="159"/>
      <c r="E155" s="159"/>
      <c r="F155" s="159"/>
      <c r="G155" s="159"/>
      <c r="H155" s="159"/>
    </row>
    <row r="156" spans="1:8" s="160" customFormat="1">
      <c r="A156" s="158"/>
      <c r="B156" s="158"/>
      <c r="D156" s="159"/>
      <c r="E156" s="159"/>
      <c r="F156" s="159"/>
      <c r="G156" s="159"/>
      <c r="H156" s="159"/>
    </row>
    <row r="157" spans="1:8" s="160" customFormat="1">
      <c r="A157" s="158"/>
      <c r="B157" s="158"/>
      <c r="D157" s="159"/>
      <c r="E157" s="159"/>
      <c r="F157" s="159"/>
      <c r="G157" s="159"/>
      <c r="H157" s="159"/>
    </row>
    <row r="158" spans="1:8" s="160" customFormat="1">
      <c r="A158" s="158"/>
      <c r="B158" s="158"/>
      <c r="D158" s="159"/>
      <c r="E158" s="159"/>
      <c r="F158" s="159"/>
      <c r="G158" s="159"/>
      <c r="H158" s="159"/>
    </row>
    <row r="159" spans="1:8" s="160" customFormat="1">
      <c r="A159" s="158"/>
      <c r="B159" s="158"/>
      <c r="D159" s="159"/>
      <c r="E159" s="159"/>
      <c r="F159" s="159"/>
      <c r="G159" s="159"/>
      <c r="H159" s="159"/>
    </row>
    <row r="160" spans="1:8" s="160" customFormat="1">
      <c r="A160" s="158"/>
      <c r="B160" s="158"/>
      <c r="D160" s="159"/>
      <c r="E160" s="159"/>
      <c r="F160" s="159"/>
      <c r="G160" s="159"/>
      <c r="H160" s="159"/>
    </row>
    <row r="161" spans="1:8" s="160" customFormat="1">
      <c r="A161" s="158"/>
      <c r="B161" s="158"/>
      <c r="D161" s="159"/>
      <c r="E161" s="159"/>
      <c r="F161" s="159"/>
      <c r="G161" s="159"/>
      <c r="H161" s="159"/>
    </row>
    <row r="162" spans="1:8" s="160" customFormat="1">
      <c r="A162" s="158"/>
      <c r="B162" s="158"/>
      <c r="D162" s="159"/>
      <c r="E162" s="159"/>
      <c r="F162" s="159"/>
      <c r="G162" s="159"/>
      <c r="H162" s="159"/>
    </row>
    <row r="163" spans="1:8" s="160" customFormat="1">
      <c r="A163" s="158"/>
      <c r="B163" s="158"/>
      <c r="D163" s="159"/>
      <c r="E163" s="159"/>
      <c r="F163" s="159"/>
      <c r="G163" s="159"/>
      <c r="H163" s="159"/>
    </row>
    <row r="164" spans="1:8" s="160" customFormat="1">
      <c r="A164" s="158"/>
      <c r="B164" s="158"/>
      <c r="D164" s="159"/>
      <c r="E164" s="159"/>
      <c r="F164" s="159"/>
      <c r="G164" s="159"/>
      <c r="H164" s="159"/>
    </row>
    <row r="165" spans="1:8" s="160" customFormat="1">
      <c r="A165" s="158"/>
      <c r="B165" s="158"/>
      <c r="D165" s="159"/>
      <c r="E165" s="159"/>
      <c r="F165" s="159"/>
      <c r="G165" s="159"/>
      <c r="H165" s="159"/>
    </row>
    <row r="166" spans="1:8" s="160" customFormat="1">
      <c r="A166" s="158"/>
      <c r="B166" s="158"/>
      <c r="D166" s="159"/>
      <c r="E166" s="159"/>
      <c r="F166" s="159"/>
      <c r="G166" s="159"/>
      <c r="H166" s="159"/>
    </row>
    <row r="167" spans="1:8" s="160" customFormat="1">
      <c r="A167" s="158"/>
      <c r="B167" s="158"/>
      <c r="D167" s="159"/>
      <c r="E167" s="159"/>
      <c r="F167" s="159"/>
      <c r="G167" s="159"/>
      <c r="H167" s="159"/>
    </row>
    <row r="168" spans="1:8" s="160" customFormat="1">
      <c r="A168" s="158"/>
      <c r="B168" s="158"/>
      <c r="D168" s="159"/>
      <c r="E168" s="159"/>
      <c r="F168" s="159"/>
      <c r="G168" s="159"/>
      <c r="H168" s="159"/>
    </row>
    <row r="169" spans="1:8" s="160" customFormat="1">
      <c r="A169" s="158"/>
      <c r="B169" s="158"/>
      <c r="D169" s="159"/>
      <c r="E169" s="159"/>
      <c r="F169" s="159"/>
      <c r="G169" s="159"/>
      <c r="H169" s="159"/>
    </row>
    <row r="170" spans="1:8" s="160" customFormat="1">
      <c r="A170" s="158"/>
      <c r="B170" s="158"/>
      <c r="D170" s="159"/>
      <c r="E170" s="159"/>
      <c r="F170" s="159"/>
      <c r="G170" s="159"/>
      <c r="H170" s="159"/>
    </row>
    <row r="171" spans="1:8" s="160" customFormat="1">
      <c r="A171" s="158"/>
      <c r="B171" s="158"/>
      <c r="D171" s="159"/>
      <c r="E171" s="159"/>
      <c r="F171" s="159"/>
      <c r="G171" s="159"/>
      <c r="H171" s="159"/>
    </row>
    <row r="172" spans="1:8" s="160" customFormat="1">
      <c r="A172" s="158"/>
      <c r="B172" s="158"/>
      <c r="D172" s="159"/>
      <c r="E172" s="159"/>
      <c r="F172" s="159"/>
      <c r="G172" s="159"/>
      <c r="H172" s="159"/>
    </row>
    <row r="173" spans="1:8" s="160" customFormat="1">
      <c r="A173" s="158"/>
      <c r="B173" s="158"/>
      <c r="D173" s="159"/>
      <c r="E173" s="159"/>
      <c r="F173" s="159"/>
      <c r="G173" s="159"/>
      <c r="H173" s="159"/>
    </row>
    <row r="174" spans="1:8" s="160" customFormat="1">
      <c r="A174" s="158"/>
      <c r="B174" s="158"/>
      <c r="D174" s="159"/>
      <c r="E174" s="159"/>
      <c r="F174" s="159"/>
      <c r="G174" s="159"/>
      <c r="H174" s="159"/>
    </row>
    <row r="175" spans="1:8" s="160" customFormat="1">
      <c r="A175" s="158"/>
      <c r="B175" s="158"/>
      <c r="D175" s="159"/>
      <c r="E175" s="159"/>
      <c r="F175" s="159"/>
      <c r="G175" s="159"/>
      <c r="H175" s="159"/>
    </row>
    <row r="176" spans="1:8" s="160" customFormat="1">
      <c r="A176" s="158"/>
      <c r="B176" s="158"/>
      <c r="D176" s="159"/>
      <c r="E176" s="159"/>
      <c r="F176" s="159"/>
      <c r="G176" s="159"/>
      <c r="H176" s="159"/>
    </row>
    <row r="177" spans="1:8" s="160" customFormat="1">
      <c r="A177" s="158"/>
      <c r="B177" s="158"/>
      <c r="D177" s="159"/>
      <c r="E177" s="159"/>
      <c r="F177" s="159"/>
      <c r="G177" s="159"/>
      <c r="H177" s="159"/>
    </row>
    <row r="178" spans="1:8" s="160" customFormat="1">
      <c r="A178" s="158"/>
      <c r="B178" s="158"/>
      <c r="D178" s="159"/>
      <c r="E178" s="159"/>
      <c r="F178" s="159"/>
      <c r="G178" s="159"/>
      <c r="H178" s="159"/>
    </row>
    <row r="179" spans="1:8" s="160" customFormat="1">
      <c r="A179" s="158"/>
      <c r="B179" s="158"/>
      <c r="D179" s="159"/>
      <c r="E179" s="159"/>
      <c r="F179" s="159"/>
      <c r="G179" s="159"/>
      <c r="H179" s="159"/>
    </row>
    <row r="180" spans="1:8" s="160" customFormat="1">
      <c r="A180" s="158"/>
      <c r="B180" s="158"/>
      <c r="D180" s="159"/>
      <c r="E180" s="159"/>
      <c r="F180" s="159"/>
      <c r="G180" s="159"/>
      <c r="H180" s="159"/>
    </row>
    <row r="181" spans="1:8" s="160" customFormat="1">
      <c r="A181" s="158"/>
      <c r="B181" s="158"/>
      <c r="D181" s="159"/>
      <c r="E181" s="159"/>
      <c r="F181" s="159"/>
      <c r="G181" s="159"/>
      <c r="H181" s="159"/>
    </row>
    <row r="182" spans="1:8" s="160" customFormat="1">
      <c r="A182" s="158"/>
      <c r="B182" s="158"/>
      <c r="D182" s="159"/>
      <c r="E182" s="159"/>
      <c r="F182" s="159"/>
      <c r="G182" s="159"/>
      <c r="H182" s="159"/>
    </row>
    <row r="183" spans="1:8" s="160" customFormat="1">
      <c r="A183" s="158"/>
      <c r="B183" s="158"/>
      <c r="D183" s="159"/>
      <c r="E183" s="159"/>
      <c r="F183" s="159"/>
      <c r="G183" s="159"/>
      <c r="H183" s="159"/>
    </row>
    <row r="184" spans="1:8" s="160" customFormat="1">
      <c r="A184" s="158"/>
      <c r="B184" s="158"/>
      <c r="D184" s="159"/>
      <c r="E184" s="159"/>
      <c r="F184" s="159"/>
      <c r="G184" s="159"/>
      <c r="H184" s="159"/>
    </row>
    <row r="185" spans="1:8" s="160" customFormat="1">
      <c r="A185" s="158"/>
      <c r="B185" s="158"/>
      <c r="D185" s="159"/>
      <c r="E185" s="159"/>
      <c r="F185" s="159"/>
      <c r="G185" s="159"/>
      <c r="H185" s="159"/>
    </row>
    <row r="186" spans="1:8" s="160" customFormat="1">
      <c r="A186" s="158"/>
      <c r="B186" s="158"/>
      <c r="D186" s="159"/>
      <c r="E186" s="159"/>
      <c r="F186" s="159"/>
      <c r="G186" s="159"/>
      <c r="H186" s="159"/>
    </row>
    <row r="187" spans="1:8" s="160" customFormat="1">
      <c r="A187" s="158"/>
      <c r="B187" s="158"/>
      <c r="D187" s="159"/>
      <c r="E187" s="159"/>
      <c r="F187" s="159"/>
      <c r="G187" s="159"/>
      <c r="H187" s="159"/>
    </row>
    <row r="188" spans="1:8" s="160" customFormat="1">
      <c r="A188" s="158"/>
      <c r="B188" s="158"/>
      <c r="D188" s="159"/>
      <c r="E188" s="159"/>
      <c r="F188" s="159"/>
      <c r="G188" s="159"/>
      <c r="H188" s="159"/>
    </row>
    <row r="189" spans="1:8" s="160" customFormat="1">
      <c r="A189" s="158"/>
      <c r="B189" s="158"/>
      <c r="D189" s="159"/>
      <c r="E189" s="159"/>
      <c r="F189" s="159"/>
      <c r="G189" s="159"/>
      <c r="H189" s="159"/>
    </row>
    <row r="190" spans="1:8" s="160" customFormat="1">
      <c r="A190" s="158"/>
      <c r="B190" s="158"/>
      <c r="D190" s="159"/>
      <c r="E190" s="159"/>
      <c r="F190" s="159"/>
      <c r="G190" s="159"/>
      <c r="H190" s="159"/>
    </row>
    <row r="191" spans="1:8" s="160" customFormat="1">
      <c r="A191" s="158"/>
      <c r="B191" s="158"/>
      <c r="D191" s="159"/>
      <c r="E191" s="159"/>
      <c r="F191" s="159"/>
      <c r="G191" s="159"/>
      <c r="H191" s="159"/>
    </row>
    <row r="192" spans="1:8" s="160" customFormat="1">
      <c r="A192" s="158"/>
      <c r="B192" s="158"/>
      <c r="D192" s="159"/>
      <c r="E192" s="159"/>
      <c r="F192" s="159"/>
      <c r="G192" s="159"/>
      <c r="H192" s="159"/>
    </row>
    <row r="193" spans="1:8" s="160" customFormat="1">
      <c r="A193" s="158"/>
      <c r="B193" s="158"/>
      <c r="D193" s="159"/>
      <c r="E193" s="159"/>
      <c r="F193" s="159"/>
      <c r="G193" s="159"/>
      <c r="H193" s="159"/>
    </row>
    <row r="194" spans="1:8" s="160" customFormat="1">
      <c r="A194" s="158"/>
      <c r="B194" s="158"/>
      <c r="D194" s="159"/>
      <c r="E194" s="159"/>
      <c r="F194" s="159"/>
      <c r="G194" s="159"/>
      <c r="H194" s="159"/>
    </row>
    <row r="195" spans="1:8" s="160" customFormat="1">
      <c r="A195" s="158"/>
      <c r="B195" s="158"/>
      <c r="D195" s="159"/>
      <c r="E195" s="159"/>
      <c r="F195" s="159"/>
      <c r="G195" s="159"/>
      <c r="H195" s="159"/>
    </row>
    <row r="196" spans="1:8" s="160" customFormat="1">
      <c r="A196" s="158"/>
      <c r="B196" s="158"/>
      <c r="D196" s="159"/>
      <c r="E196" s="159"/>
      <c r="F196" s="159"/>
      <c r="G196" s="159"/>
      <c r="H196" s="159"/>
    </row>
    <row r="197" spans="1:8" s="160" customFormat="1">
      <c r="A197" s="158"/>
      <c r="B197" s="158"/>
      <c r="D197" s="159"/>
      <c r="E197" s="159"/>
      <c r="F197" s="159"/>
      <c r="G197" s="159"/>
      <c r="H197" s="159"/>
    </row>
    <row r="198" spans="1:8" s="160" customFormat="1">
      <c r="A198" s="158"/>
      <c r="B198" s="158"/>
      <c r="D198" s="159"/>
      <c r="E198" s="159"/>
      <c r="F198" s="159"/>
      <c r="G198" s="159"/>
      <c r="H198" s="159"/>
    </row>
    <row r="199" spans="1:8" s="160" customFormat="1">
      <c r="A199" s="158"/>
      <c r="B199" s="158"/>
      <c r="D199" s="159"/>
      <c r="E199" s="159"/>
      <c r="F199" s="159"/>
      <c r="G199" s="159"/>
      <c r="H199" s="159"/>
    </row>
    <row r="200" spans="1:8" s="160" customFormat="1">
      <c r="A200" s="158"/>
      <c r="B200" s="158"/>
      <c r="D200" s="159"/>
      <c r="E200" s="159"/>
      <c r="F200" s="159"/>
      <c r="G200" s="159"/>
      <c r="H200" s="159"/>
    </row>
    <row r="201" spans="1:8" s="160" customFormat="1">
      <c r="A201" s="158"/>
      <c r="B201" s="158"/>
      <c r="D201" s="159"/>
      <c r="E201" s="159"/>
      <c r="F201" s="159"/>
      <c r="G201" s="159"/>
      <c r="H201" s="159"/>
    </row>
    <row r="202" spans="1:8" s="160" customFormat="1">
      <c r="A202" s="158"/>
      <c r="B202" s="158"/>
      <c r="D202" s="159"/>
      <c r="E202" s="159"/>
      <c r="F202" s="159"/>
      <c r="G202" s="159"/>
      <c r="H202" s="159"/>
    </row>
    <row r="203" spans="1:8" s="160" customFormat="1">
      <c r="A203" s="158"/>
      <c r="B203" s="158"/>
      <c r="D203" s="159"/>
      <c r="E203" s="159"/>
      <c r="F203" s="159"/>
      <c r="G203" s="159"/>
      <c r="H203" s="159"/>
    </row>
    <row r="204" spans="1:8" s="160" customFormat="1">
      <c r="A204" s="158"/>
      <c r="B204" s="158"/>
      <c r="D204" s="159"/>
      <c r="E204" s="159"/>
      <c r="F204" s="159"/>
      <c r="G204" s="159"/>
      <c r="H204" s="159"/>
    </row>
    <row r="205" spans="1:8" s="160" customFormat="1">
      <c r="A205" s="158"/>
      <c r="B205" s="158"/>
      <c r="D205" s="159"/>
      <c r="E205" s="159"/>
      <c r="F205" s="159"/>
      <c r="G205" s="159"/>
      <c r="H205" s="159"/>
    </row>
    <row r="206" spans="1:8" s="160" customFormat="1">
      <c r="A206" s="158"/>
      <c r="B206" s="158"/>
      <c r="D206" s="159"/>
      <c r="E206" s="159"/>
      <c r="F206" s="159"/>
      <c r="G206" s="159"/>
      <c r="H206" s="159"/>
    </row>
    <row r="207" spans="1:8" s="160" customFormat="1">
      <c r="A207" s="158"/>
      <c r="B207" s="158"/>
      <c r="D207" s="159"/>
      <c r="E207" s="159"/>
      <c r="F207" s="159"/>
      <c r="G207" s="159"/>
      <c r="H207" s="159"/>
    </row>
    <row r="208" spans="1:8" s="160" customFormat="1">
      <c r="A208" s="158"/>
      <c r="B208" s="158"/>
      <c r="D208" s="159"/>
      <c r="E208" s="159"/>
      <c r="F208" s="159"/>
      <c r="G208" s="159"/>
      <c r="H208" s="159"/>
    </row>
    <row r="209" spans="1:8" s="160" customFormat="1">
      <c r="A209" s="158"/>
      <c r="B209" s="158"/>
      <c r="D209" s="159"/>
      <c r="E209" s="159"/>
      <c r="F209" s="159"/>
      <c r="G209" s="159"/>
      <c r="H209" s="159"/>
    </row>
    <row r="210" spans="1:8" s="160" customFormat="1">
      <c r="A210" s="158"/>
      <c r="B210" s="158"/>
      <c r="D210" s="159"/>
      <c r="E210" s="159"/>
      <c r="F210" s="159"/>
      <c r="G210" s="159"/>
      <c r="H210" s="159"/>
    </row>
    <row r="211" spans="1:8" s="160" customFormat="1">
      <c r="A211" s="158"/>
      <c r="B211" s="158"/>
      <c r="D211" s="159"/>
      <c r="E211" s="159"/>
      <c r="F211" s="159"/>
      <c r="G211" s="159"/>
      <c r="H211" s="159"/>
    </row>
    <row r="212" spans="1:8" s="160" customFormat="1">
      <c r="A212" s="158"/>
      <c r="B212" s="158"/>
      <c r="D212" s="159"/>
      <c r="E212" s="159"/>
      <c r="F212" s="159"/>
      <c r="G212" s="159"/>
      <c r="H212" s="159"/>
    </row>
    <row r="213" spans="1:8" s="160" customFormat="1">
      <c r="A213" s="158"/>
      <c r="B213" s="158"/>
      <c r="D213" s="159"/>
      <c r="E213" s="159"/>
      <c r="F213" s="159"/>
      <c r="G213" s="159"/>
      <c r="H213" s="159"/>
    </row>
    <row r="214" spans="1:8" s="160" customFormat="1">
      <c r="A214" s="158"/>
      <c r="B214" s="158"/>
      <c r="D214" s="159"/>
      <c r="E214" s="159"/>
      <c r="F214" s="159"/>
      <c r="G214" s="159"/>
      <c r="H214" s="159"/>
    </row>
    <row r="215" spans="1:8" s="160" customFormat="1">
      <c r="A215" s="158"/>
      <c r="B215" s="158"/>
      <c r="D215" s="159"/>
      <c r="E215" s="159"/>
      <c r="F215" s="159"/>
      <c r="G215" s="159"/>
      <c r="H215" s="159"/>
    </row>
    <row r="216" spans="1:8" s="160" customFormat="1">
      <c r="A216" s="158"/>
      <c r="B216" s="158"/>
      <c r="D216" s="159"/>
      <c r="E216" s="159"/>
      <c r="F216" s="159"/>
      <c r="G216" s="159"/>
      <c r="H216" s="159"/>
    </row>
    <row r="217" spans="1:8" s="160" customFormat="1">
      <c r="A217" s="158"/>
      <c r="B217" s="158"/>
      <c r="D217" s="159"/>
      <c r="E217" s="159"/>
      <c r="F217" s="159"/>
      <c r="G217" s="159"/>
      <c r="H217" s="159"/>
    </row>
    <row r="218" spans="1:8" s="160" customFormat="1">
      <c r="A218" s="158"/>
      <c r="B218" s="158"/>
      <c r="D218" s="159"/>
      <c r="E218" s="159"/>
      <c r="F218" s="159"/>
      <c r="G218" s="159"/>
      <c r="H218" s="159"/>
    </row>
    <row r="219" spans="1:8" s="160" customFormat="1">
      <c r="A219" s="158"/>
      <c r="B219" s="158"/>
      <c r="D219" s="159"/>
      <c r="E219" s="159"/>
      <c r="F219" s="159"/>
      <c r="G219" s="159"/>
      <c r="H219" s="159"/>
    </row>
    <row r="220" spans="1:8" s="160" customFormat="1">
      <c r="A220" s="158"/>
      <c r="B220" s="158"/>
      <c r="D220" s="159"/>
      <c r="E220" s="159"/>
      <c r="F220" s="159"/>
      <c r="G220" s="159"/>
      <c r="H220" s="159"/>
    </row>
    <row r="221" spans="1:8" s="160" customFormat="1">
      <c r="A221" s="158"/>
      <c r="B221" s="158"/>
      <c r="D221" s="159"/>
      <c r="E221" s="159"/>
      <c r="F221" s="159"/>
      <c r="G221" s="159"/>
      <c r="H221" s="159"/>
    </row>
    <row r="222" spans="1:8" s="160" customFormat="1">
      <c r="A222" s="158"/>
      <c r="B222" s="158"/>
      <c r="D222" s="159"/>
      <c r="E222" s="159"/>
      <c r="F222" s="159"/>
      <c r="G222" s="159"/>
      <c r="H222" s="159"/>
    </row>
    <row r="223" spans="1:8" s="160" customFormat="1">
      <c r="A223" s="158"/>
      <c r="B223" s="158"/>
      <c r="D223" s="159"/>
      <c r="E223" s="159"/>
      <c r="F223" s="159"/>
      <c r="G223" s="159"/>
      <c r="H223" s="159"/>
    </row>
    <row r="224" spans="1:8" s="160" customFormat="1">
      <c r="A224" s="158"/>
      <c r="B224" s="158"/>
      <c r="D224" s="159"/>
      <c r="E224" s="159"/>
      <c r="F224" s="159"/>
      <c r="G224" s="159"/>
      <c r="H224" s="159"/>
    </row>
    <row r="225" spans="1:8" s="160" customFormat="1">
      <c r="A225" s="158"/>
      <c r="B225" s="158"/>
      <c r="D225" s="159"/>
      <c r="E225" s="159"/>
      <c r="F225" s="159"/>
      <c r="G225" s="159"/>
      <c r="H225" s="159"/>
    </row>
    <row r="226" spans="1:8" s="160" customFormat="1">
      <c r="A226" s="158"/>
      <c r="B226" s="158"/>
      <c r="D226" s="159"/>
      <c r="E226" s="159"/>
      <c r="F226" s="159"/>
      <c r="G226" s="159"/>
      <c r="H226" s="159"/>
    </row>
    <row r="227" spans="1:8" s="160" customFormat="1">
      <c r="A227" s="158"/>
      <c r="B227" s="158"/>
      <c r="D227" s="159"/>
      <c r="E227" s="159"/>
      <c r="F227" s="159"/>
      <c r="G227" s="159"/>
      <c r="H227" s="159"/>
    </row>
    <row r="228" spans="1:8" s="160" customFormat="1">
      <c r="A228" s="158"/>
      <c r="B228" s="158"/>
      <c r="D228" s="159"/>
      <c r="E228" s="159"/>
      <c r="F228" s="159"/>
      <c r="G228" s="159"/>
      <c r="H228" s="159"/>
    </row>
    <row r="229" spans="1:8" s="160" customFormat="1">
      <c r="A229" s="158"/>
      <c r="B229" s="158"/>
      <c r="D229" s="159"/>
      <c r="E229" s="159"/>
      <c r="F229" s="159"/>
      <c r="G229" s="159"/>
      <c r="H229" s="159"/>
    </row>
    <row r="230" spans="1:8" s="160" customFormat="1">
      <c r="A230" s="158"/>
      <c r="B230" s="158"/>
      <c r="D230" s="159"/>
      <c r="E230" s="159"/>
      <c r="F230" s="159"/>
      <c r="G230" s="159"/>
      <c r="H230" s="159"/>
    </row>
    <row r="231" spans="1:8" s="160" customFormat="1">
      <c r="A231" s="158"/>
      <c r="B231" s="158"/>
      <c r="D231" s="159"/>
      <c r="E231" s="159"/>
      <c r="F231" s="159"/>
      <c r="G231" s="159"/>
      <c r="H231" s="159"/>
    </row>
    <row r="232" spans="1:8" s="160" customFormat="1">
      <c r="A232" s="158"/>
      <c r="B232" s="158"/>
      <c r="D232" s="159"/>
      <c r="E232" s="159"/>
      <c r="F232" s="159"/>
      <c r="G232" s="159"/>
      <c r="H232" s="159"/>
    </row>
    <row r="233" spans="1:8" s="160" customFormat="1">
      <c r="A233" s="158"/>
      <c r="B233" s="158"/>
      <c r="D233" s="159"/>
      <c r="E233" s="159"/>
      <c r="F233" s="159"/>
      <c r="G233" s="159"/>
      <c r="H233" s="159"/>
    </row>
    <row r="234" spans="1:8" s="160" customFormat="1">
      <c r="A234" s="158"/>
      <c r="B234" s="158"/>
      <c r="D234" s="159"/>
      <c r="E234" s="159"/>
      <c r="F234" s="159"/>
      <c r="G234" s="159"/>
      <c r="H234" s="159"/>
    </row>
    <row r="235" spans="1:8" s="160" customFormat="1">
      <c r="A235" s="158"/>
      <c r="B235" s="158"/>
      <c r="D235" s="159"/>
      <c r="E235" s="159"/>
      <c r="F235" s="159"/>
      <c r="G235" s="159"/>
      <c r="H235" s="159"/>
    </row>
    <row r="236" spans="1:8" s="160" customFormat="1">
      <c r="A236" s="158"/>
      <c r="B236" s="158"/>
      <c r="D236" s="159"/>
      <c r="E236" s="159"/>
      <c r="F236" s="159"/>
      <c r="G236" s="159"/>
      <c r="H236" s="159"/>
    </row>
    <row r="237" spans="1:8" s="160" customFormat="1">
      <c r="A237" s="158"/>
      <c r="B237" s="158"/>
      <c r="D237" s="159"/>
      <c r="E237" s="159"/>
      <c r="F237" s="159"/>
      <c r="G237" s="159"/>
      <c r="H237" s="159"/>
    </row>
    <row r="238" spans="1:8" s="160" customFormat="1">
      <c r="A238" s="158"/>
      <c r="B238" s="158"/>
      <c r="D238" s="159"/>
      <c r="E238" s="159"/>
      <c r="F238" s="159"/>
      <c r="G238" s="159"/>
      <c r="H238" s="159"/>
    </row>
    <row r="239" spans="1:8" s="160" customFormat="1">
      <c r="A239" s="158"/>
      <c r="B239" s="158"/>
      <c r="D239" s="159"/>
      <c r="E239" s="159"/>
      <c r="F239" s="159"/>
      <c r="G239" s="159"/>
      <c r="H239" s="159"/>
    </row>
    <row r="240" spans="1:8" s="160" customFormat="1">
      <c r="A240" s="158"/>
      <c r="B240" s="158"/>
      <c r="D240" s="159"/>
      <c r="E240" s="159"/>
      <c r="F240" s="159"/>
      <c r="G240" s="159"/>
      <c r="H240" s="159"/>
    </row>
    <row r="241" spans="1:8" s="160" customFormat="1">
      <c r="A241" s="158"/>
      <c r="B241" s="158"/>
      <c r="D241" s="159"/>
      <c r="E241" s="159"/>
      <c r="F241" s="159"/>
      <c r="G241" s="159"/>
      <c r="H241" s="159"/>
    </row>
    <row r="242" spans="1:8" s="160" customFormat="1">
      <c r="A242" s="158"/>
      <c r="B242" s="158"/>
      <c r="D242" s="159"/>
      <c r="E242" s="159"/>
      <c r="F242" s="159"/>
      <c r="G242" s="159"/>
      <c r="H242" s="159"/>
    </row>
    <row r="243" spans="1:8" s="160" customFormat="1">
      <c r="A243" s="158"/>
      <c r="B243" s="158"/>
      <c r="D243" s="159"/>
      <c r="E243" s="159"/>
      <c r="F243" s="159"/>
      <c r="G243" s="159"/>
      <c r="H243" s="159"/>
    </row>
    <row r="244" spans="1:8" s="160" customFormat="1">
      <c r="A244" s="158"/>
      <c r="B244" s="158"/>
      <c r="D244" s="159"/>
      <c r="E244" s="159"/>
      <c r="F244" s="159"/>
      <c r="G244" s="159"/>
      <c r="H244" s="159"/>
    </row>
    <row r="245" spans="1:8" s="160" customFormat="1">
      <c r="A245" s="158"/>
      <c r="B245" s="158"/>
      <c r="D245" s="159"/>
      <c r="E245" s="159"/>
      <c r="F245" s="159"/>
      <c r="G245" s="159"/>
      <c r="H245" s="159"/>
    </row>
    <row r="246" spans="1:8" s="160" customFormat="1">
      <c r="A246" s="158"/>
      <c r="B246" s="158"/>
      <c r="D246" s="159"/>
      <c r="E246" s="159"/>
      <c r="F246" s="159"/>
      <c r="G246" s="159"/>
      <c r="H246" s="159"/>
    </row>
    <row r="247" spans="1:8" s="160" customFormat="1">
      <c r="A247" s="158"/>
      <c r="B247" s="158"/>
      <c r="D247" s="159"/>
      <c r="E247" s="159"/>
      <c r="F247" s="159"/>
      <c r="G247" s="159"/>
      <c r="H247" s="159"/>
    </row>
    <row r="248" spans="1:8" s="160" customFormat="1">
      <c r="A248" s="158"/>
      <c r="B248" s="158"/>
      <c r="D248" s="159"/>
      <c r="E248" s="159"/>
      <c r="F248" s="159"/>
      <c r="G248" s="159"/>
      <c r="H248" s="159"/>
    </row>
    <row r="249" spans="1:8" s="160" customFormat="1">
      <c r="A249" s="158"/>
      <c r="B249" s="158"/>
      <c r="D249" s="159"/>
      <c r="E249" s="159"/>
      <c r="F249" s="159"/>
      <c r="G249" s="159"/>
      <c r="H249" s="159"/>
    </row>
    <row r="250" spans="1:8" s="160" customFormat="1">
      <c r="A250" s="158"/>
      <c r="B250" s="158"/>
      <c r="D250" s="159"/>
      <c r="E250" s="159"/>
      <c r="F250" s="159"/>
      <c r="G250" s="159"/>
      <c r="H250" s="159"/>
    </row>
    <row r="251" spans="1:8" s="160" customFormat="1">
      <c r="A251" s="158"/>
      <c r="B251" s="158"/>
      <c r="D251" s="159"/>
      <c r="E251" s="159"/>
      <c r="F251" s="159"/>
      <c r="G251" s="159"/>
      <c r="H251" s="159"/>
    </row>
    <row r="252" spans="1:8" s="160" customFormat="1">
      <c r="A252" s="158"/>
      <c r="B252" s="158"/>
      <c r="D252" s="159"/>
      <c r="E252" s="159"/>
      <c r="F252" s="159"/>
      <c r="G252" s="159"/>
      <c r="H252" s="159"/>
    </row>
    <row r="253" spans="1:8" s="160" customFormat="1">
      <c r="A253" s="158"/>
      <c r="B253" s="158"/>
      <c r="D253" s="159"/>
      <c r="E253" s="159"/>
      <c r="F253" s="159"/>
      <c r="G253" s="159"/>
      <c r="H253" s="159"/>
    </row>
    <row r="254" spans="1:8" s="160" customFormat="1">
      <c r="A254" s="158"/>
      <c r="B254" s="158"/>
      <c r="D254" s="159"/>
      <c r="E254" s="159"/>
      <c r="F254" s="159"/>
      <c r="G254" s="159"/>
      <c r="H254" s="159"/>
    </row>
    <row r="255" spans="1:8" s="160" customFormat="1">
      <c r="A255" s="158"/>
      <c r="B255" s="158"/>
      <c r="D255" s="159"/>
      <c r="E255" s="159"/>
      <c r="F255" s="159"/>
      <c r="G255" s="159"/>
      <c r="H255" s="159"/>
    </row>
    <row r="256" spans="1:8" s="160" customFormat="1">
      <c r="A256" s="158"/>
      <c r="B256" s="158"/>
      <c r="D256" s="159"/>
      <c r="E256" s="159"/>
      <c r="F256" s="159"/>
      <c r="G256" s="159"/>
      <c r="H256" s="159"/>
    </row>
    <row r="257" spans="1:8" s="160" customFormat="1">
      <c r="A257" s="158"/>
      <c r="B257" s="158"/>
      <c r="D257" s="159"/>
      <c r="E257" s="159"/>
      <c r="F257" s="159"/>
      <c r="G257" s="159"/>
      <c r="H257" s="159"/>
    </row>
    <row r="258" spans="1:8" s="160" customFormat="1">
      <c r="A258" s="158"/>
      <c r="B258" s="158"/>
      <c r="D258" s="159"/>
      <c r="E258" s="159"/>
      <c r="F258" s="159"/>
      <c r="G258" s="159"/>
      <c r="H258" s="159"/>
    </row>
    <row r="259" spans="1:8" s="160" customFormat="1">
      <c r="A259" s="158"/>
      <c r="B259" s="158"/>
      <c r="D259" s="159"/>
      <c r="E259" s="159"/>
      <c r="F259" s="159"/>
      <c r="G259" s="159"/>
      <c r="H259" s="159"/>
    </row>
    <row r="260" spans="1:8" s="160" customFormat="1">
      <c r="A260" s="158"/>
      <c r="B260" s="158"/>
      <c r="D260" s="159"/>
      <c r="E260" s="159"/>
      <c r="F260" s="159"/>
      <c r="G260" s="159"/>
      <c r="H260" s="159"/>
    </row>
    <row r="261" spans="1:8" s="160" customFormat="1">
      <c r="A261" s="158"/>
      <c r="B261" s="158"/>
      <c r="D261" s="159"/>
      <c r="E261" s="159"/>
      <c r="F261" s="159"/>
      <c r="G261" s="159"/>
      <c r="H261" s="159"/>
    </row>
    <row r="262" spans="1:8" s="160" customFormat="1">
      <c r="A262" s="158"/>
      <c r="B262" s="158"/>
      <c r="D262" s="159"/>
      <c r="E262" s="159"/>
      <c r="F262" s="159"/>
      <c r="G262" s="159"/>
      <c r="H262" s="159"/>
    </row>
    <row r="263" spans="1:8" s="160" customFormat="1">
      <c r="A263" s="158"/>
      <c r="B263" s="158"/>
      <c r="D263" s="159"/>
      <c r="E263" s="159"/>
      <c r="F263" s="159"/>
      <c r="G263" s="159"/>
      <c r="H263" s="159"/>
    </row>
    <row r="264" spans="1:8" s="160" customFormat="1">
      <c r="A264" s="158"/>
      <c r="B264" s="158"/>
      <c r="D264" s="159"/>
      <c r="E264" s="159"/>
      <c r="F264" s="159"/>
      <c r="G264" s="159"/>
      <c r="H264" s="159"/>
    </row>
    <row r="265" spans="1:8" s="160" customFormat="1">
      <c r="A265" s="158"/>
      <c r="B265" s="158"/>
      <c r="D265" s="159"/>
      <c r="E265" s="159"/>
      <c r="F265" s="159"/>
      <c r="G265" s="159"/>
      <c r="H265" s="159"/>
    </row>
    <row r="266" spans="1:8" s="160" customFormat="1">
      <c r="A266" s="158"/>
      <c r="B266" s="158"/>
      <c r="D266" s="159"/>
      <c r="E266" s="159"/>
      <c r="F266" s="159"/>
      <c r="G266" s="159"/>
      <c r="H266" s="159"/>
    </row>
    <row r="267" spans="1:8" s="160" customFormat="1">
      <c r="A267" s="158"/>
      <c r="B267" s="158"/>
      <c r="D267" s="159"/>
      <c r="E267" s="159"/>
      <c r="F267" s="159"/>
      <c r="G267" s="159"/>
      <c r="H267" s="159"/>
    </row>
    <row r="268" spans="1:8" s="160" customFormat="1">
      <c r="A268" s="158"/>
      <c r="B268" s="158"/>
      <c r="D268" s="159"/>
      <c r="E268" s="159"/>
      <c r="F268" s="159"/>
      <c r="G268" s="159"/>
      <c r="H268" s="159"/>
    </row>
    <row r="269" spans="1:8" s="160" customFormat="1">
      <c r="A269" s="158"/>
      <c r="B269" s="158"/>
      <c r="D269" s="159"/>
      <c r="E269" s="159"/>
      <c r="F269" s="159"/>
      <c r="G269" s="159"/>
      <c r="H269" s="159"/>
    </row>
    <row r="270" spans="1:8" s="160" customFormat="1">
      <c r="A270" s="158"/>
      <c r="B270" s="158"/>
      <c r="D270" s="159"/>
      <c r="E270" s="159"/>
      <c r="F270" s="159"/>
      <c r="G270" s="159"/>
      <c r="H270" s="159"/>
    </row>
    <row r="271" spans="1:8" s="160" customFormat="1">
      <c r="A271" s="158"/>
      <c r="B271" s="158"/>
      <c r="D271" s="159"/>
      <c r="E271" s="159"/>
      <c r="F271" s="159"/>
      <c r="G271" s="159"/>
      <c r="H271" s="159"/>
    </row>
    <row r="272" spans="1:8" s="160" customFormat="1">
      <c r="A272" s="158"/>
      <c r="B272" s="158"/>
      <c r="D272" s="159"/>
      <c r="E272" s="159"/>
      <c r="F272" s="159"/>
      <c r="G272" s="159"/>
      <c r="H272" s="159"/>
    </row>
    <row r="273" spans="1:8" s="160" customFormat="1">
      <c r="A273" s="158"/>
      <c r="B273" s="158"/>
      <c r="D273" s="159"/>
      <c r="E273" s="159"/>
      <c r="F273" s="159"/>
      <c r="G273" s="159"/>
      <c r="H273" s="159"/>
    </row>
    <row r="274" spans="1:8" s="160" customFormat="1">
      <c r="A274" s="158"/>
      <c r="B274" s="158"/>
      <c r="D274" s="159"/>
      <c r="E274" s="159"/>
      <c r="F274" s="159"/>
      <c r="G274" s="159"/>
      <c r="H274" s="159"/>
    </row>
    <row r="275" spans="1:8" s="160" customFormat="1">
      <c r="A275" s="158"/>
      <c r="B275" s="158"/>
      <c r="D275" s="159"/>
      <c r="E275" s="159"/>
      <c r="F275" s="159"/>
      <c r="G275" s="159"/>
      <c r="H275" s="159"/>
    </row>
    <row r="276" spans="1:8" s="160" customFormat="1">
      <c r="A276" s="158"/>
      <c r="B276" s="158"/>
      <c r="D276" s="159"/>
      <c r="E276" s="159"/>
      <c r="F276" s="159"/>
      <c r="G276" s="159"/>
      <c r="H276" s="159"/>
    </row>
    <row r="277" spans="1:8" s="160" customFormat="1">
      <c r="A277" s="158"/>
      <c r="B277" s="158"/>
      <c r="D277" s="159"/>
      <c r="E277" s="159"/>
      <c r="F277" s="159"/>
      <c r="G277" s="159"/>
      <c r="H277" s="159"/>
    </row>
    <row r="278" spans="1:8" s="160" customFormat="1">
      <c r="A278" s="158"/>
      <c r="B278" s="158"/>
      <c r="D278" s="159"/>
      <c r="E278" s="159"/>
      <c r="F278" s="159"/>
      <c r="G278" s="159"/>
      <c r="H278" s="159"/>
    </row>
    <row r="279" spans="1:8" s="160" customFormat="1">
      <c r="A279" s="158"/>
      <c r="B279" s="158"/>
      <c r="D279" s="159"/>
      <c r="E279" s="159"/>
      <c r="F279" s="159"/>
      <c r="G279" s="159"/>
      <c r="H279" s="159"/>
    </row>
    <row r="280" spans="1:8" s="160" customFormat="1">
      <c r="A280" s="158"/>
      <c r="B280" s="158"/>
      <c r="D280" s="159"/>
      <c r="E280" s="159"/>
      <c r="F280" s="159"/>
      <c r="G280" s="159"/>
      <c r="H280" s="159"/>
    </row>
    <row r="281" spans="1:8" s="160" customFormat="1">
      <c r="A281" s="158"/>
      <c r="B281" s="158"/>
      <c r="D281" s="159"/>
      <c r="E281" s="159"/>
      <c r="F281" s="159"/>
      <c r="G281" s="159"/>
      <c r="H281" s="159"/>
    </row>
    <row r="282" spans="1:8" s="160" customFormat="1">
      <c r="A282" s="158"/>
      <c r="B282" s="158"/>
      <c r="D282" s="159"/>
      <c r="E282" s="159"/>
      <c r="F282" s="159"/>
      <c r="G282" s="159"/>
      <c r="H282" s="159"/>
    </row>
    <row r="283" spans="1:8" s="160" customFormat="1">
      <c r="A283" s="158"/>
      <c r="B283" s="158"/>
      <c r="D283" s="159"/>
      <c r="E283" s="159"/>
      <c r="F283" s="159"/>
      <c r="G283" s="159"/>
      <c r="H283" s="159"/>
    </row>
    <row r="284" spans="1:8" s="160" customFormat="1">
      <c r="A284" s="158"/>
      <c r="B284" s="158"/>
      <c r="D284" s="159"/>
      <c r="E284" s="159"/>
      <c r="F284" s="159"/>
      <c r="G284" s="159"/>
      <c r="H284" s="159"/>
    </row>
    <row r="285" spans="1:8" s="160" customFormat="1">
      <c r="A285" s="158"/>
      <c r="B285" s="158"/>
      <c r="D285" s="159"/>
      <c r="E285" s="159"/>
      <c r="F285" s="159"/>
      <c r="G285" s="159"/>
      <c r="H285" s="159"/>
    </row>
    <row r="286" spans="1:8" s="160" customFormat="1">
      <c r="A286" s="158"/>
      <c r="B286" s="158"/>
      <c r="D286" s="159"/>
      <c r="E286" s="159"/>
      <c r="F286" s="159"/>
      <c r="G286" s="159"/>
      <c r="H286" s="159"/>
    </row>
    <row r="287" spans="1:8" s="160" customFormat="1">
      <c r="A287" s="158"/>
      <c r="B287" s="158"/>
      <c r="D287" s="159"/>
      <c r="E287" s="159"/>
      <c r="F287" s="159"/>
      <c r="G287" s="159"/>
      <c r="H287" s="159"/>
    </row>
    <row r="288" spans="1:8" s="160" customFormat="1">
      <c r="A288" s="158"/>
      <c r="B288" s="158"/>
      <c r="D288" s="159"/>
      <c r="E288" s="159"/>
      <c r="F288" s="159"/>
      <c r="G288" s="159"/>
      <c r="H288" s="159"/>
    </row>
    <row r="289" spans="1:8" s="160" customFormat="1">
      <c r="A289" s="158"/>
      <c r="B289" s="158"/>
      <c r="D289" s="159"/>
      <c r="E289" s="159"/>
      <c r="F289" s="159"/>
      <c r="G289" s="159"/>
      <c r="H289" s="159"/>
    </row>
    <row r="290" spans="1:8" s="160" customFormat="1">
      <c r="A290" s="158"/>
      <c r="B290" s="158"/>
      <c r="D290" s="159"/>
      <c r="E290" s="159"/>
      <c r="F290" s="159"/>
      <c r="G290" s="159"/>
      <c r="H290" s="159"/>
    </row>
    <row r="291" spans="1:8" s="160" customFormat="1">
      <c r="A291" s="158"/>
      <c r="B291" s="158"/>
      <c r="D291" s="159"/>
      <c r="E291" s="159"/>
      <c r="F291" s="159"/>
      <c r="G291" s="159"/>
      <c r="H291" s="159"/>
    </row>
    <row r="292" spans="1:8" s="160" customFormat="1">
      <c r="A292" s="158"/>
      <c r="B292" s="158"/>
      <c r="D292" s="159"/>
      <c r="E292" s="159"/>
      <c r="F292" s="159"/>
      <c r="G292" s="159"/>
      <c r="H292" s="159"/>
    </row>
    <row r="293" spans="1:8" s="160" customFormat="1">
      <c r="A293" s="158"/>
      <c r="B293" s="158"/>
      <c r="D293" s="159"/>
      <c r="E293" s="159"/>
      <c r="F293" s="159"/>
      <c r="G293" s="159"/>
      <c r="H293" s="159"/>
    </row>
    <row r="294" spans="1:8" s="160" customFormat="1">
      <c r="A294" s="158"/>
      <c r="B294" s="158"/>
      <c r="D294" s="159"/>
      <c r="E294" s="159"/>
      <c r="F294" s="159"/>
      <c r="G294" s="159"/>
      <c r="H294" s="159"/>
    </row>
    <row r="295" spans="1:8" s="160" customFormat="1">
      <c r="A295" s="158"/>
      <c r="B295" s="158"/>
      <c r="D295" s="159"/>
      <c r="E295" s="159"/>
      <c r="F295" s="159"/>
      <c r="G295" s="159"/>
      <c r="H295" s="159"/>
    </row>
    <row r="296" spans="1:8" s="160" customFormat="1">
      <c r="A296" s="158"/>
      <c r="B296" s="158"/>
      <c r="D296" s="159"/>
      <c r="E296" s="159"/>
      <c r="F296" s="159"/>
      <c r="G296" s="159"/>
      <c r="H296" s="159"/>
    </row>
    <row r="297" spans="1:8" s="160" customFormat="1">
      <c r="A297" s="158"/>
      <c r="B297" s="158"/>
      <c r="D297" s="159"/>
      <c r="E297" s="159"/>
      <c r="F297" s="159"/>
      <c r="G297" s="159"/>
      <c r="H297" s="159"/>
    </row>
    <row r="298" spans="1:8" s="160" customFormat="1">
      <c r="A298" s="158"/>
      <c r="B298" s="158"/>
      <c r="D298" s="159"/>
      <c r="E298" s="159"/>
      <c r="F298" s="159"/>
      <c r="G298" s="159"/>
      <c r="H298" s="159"/>
    </row>
    <row r="299" spans="1:8" s="160" customFormat="1">
      <c r="A299" s="158"/>
      <c r="B299" s="158"/>
      <c r="D299" s="159"/>
      <c r="E299" s="159"/>
      <c r="F299" s="159"/>
      <c r="G299" s="159"/>
      <c r="H299" s="159"/>
    </row>
    <row r="300" spans="1:8" s="160" customFormat="1">
      <c r="A300" s="158"/>
      <c r="B300" s="158"/>
      <c r="D300" s="159"/>
      <c r="E300" s="159"/>
      <c r="F300" s="159"/>
      <c r="G300" s="159"/>
      <c r="H300" s="159"/>
    </row>
    <row r="301" spans="1:8" s="160" customFormat="1">
      <c r="A301" s="158"/>
      <c r="B301" s="158"/>
      <c r="D301" s="159"/>
      <c r="E301" s="159"/>
      <c r="F301" s="159"/>
      <c r="G301" s="159"/>
      <c r="H301" s="159"/>
    </row>
    <row r="302" spans="1:8" s="160" customFormat="1">
      <c r="A302" s="158"/>
      <c r="B302" s="158"/>
      <c r="D302" s="159"/>
      <c r="E302" s="159"/>
      <c r="F302" s="159"/>
      <c r="G302" s="159"/>
      <c r="H302" s="159"/>
    </row>
    <row r="303" spans="1:8" s="160" customFormat="1">
      <c r="A303" s="158"/>
      <c r="B303" s="158"/>
      <c r="D303" s="159"/>
      <c r="E303" s="159"/>
      <c r="F303" s="159"/>
      <c r="G303" s="159"/>
      <c r="H303" s="159"/>
    </row>
    <row r="304" spans="1:8" s="160" customFormat="1">
      <c r="A304" s="158"/>
      <c r="B304" s="158"/>
      <c r="D304" s="159"/>
      <c r="E304" s="159"/>
      <c r="F304" s="159"/>
      <c r="G304" s="159"/>
      <c r="H304" s="159"/>
    </row>
    <row r="305" spans="1:8" s="160" customFormat="1">
      <c r="A305" s="158"/>
      <c r="B305" s="158"/>
      <c r="D305" s="159"/>
      <c r="E305" s="159"/>
      <c r="F305" s="159"/>
      <c r="G305" s="159"/>
      <c r="H305" s="159"/>
    </row>
    <row r="306" spans="1:8" s="160" customFormat="1">
      <c r="A306" s="158"/>
      <c r="B306" s="158"/>
      <c r="D306" s="159"/>
      <c r="E306" s="159"/>
      <c r="F306" s="159"/>
      <c r="G306" s="159"/>
      <c r="H306" s="159"/>
    </row>
    <row r="307" spans="1:8" s="160" customFormat="1">
      <c r="A307" s="158"/>
      <c r="B307" s="158"/>
      <c r="D307" s="159"/>
      <c r="E307" s="159"/>
      <c r="F307" s="159"/>
      <c r="G307" s="159"/>
      <c r="H307" s="159"/>
    </row>
    <row r="308" spans="1:8" s="160" customFormat="1">
      <c r="A308" s="158"/>
      <c r="B308" s="158"/>
      <c r="D308" s="159"/>
      <c r="E308" s="159"/>
      <c r="F308" s="159"/>
      <c r="G308" s="159"/>
      <c r="H308" s="159"/>
    </row>
    <row r="309" spans="1:8" s="160" customFormat="1">
      <c r="A309" s="158"/>
      <c r="B309" s="158"/>
      <c r="D309" s="159"/>
      <c r="E309" s="159"/>
      <c r="F309" s="159"/>
      <c r="G309" s="159"/>
      <c r="H309" s="159"/>
    </row>
    <row r="310" spans="1:8" s="160" customFormat="1">
      <c r="A310" s="158"/>
      <c r="B310" s="158"/>
      <c r="D310" s="159"/>
      <c r="E310" s="159"/>
      <c r="F310" s="159"/>
      <c r="G310" s="159"/>
      <c r="H310" s="159"/>
    </row>
    <row r="311" spans="1:8" s="160" customFormat="1">
      <c r="A311" s="158"/>
      <c r="B311" s="158"/>
      <c r="D311" s="159"/>
      <c r="E311" s="159"/>
      <c r="F311" s="159"/>
      <c r="G311" s="159"/>
      <c r="H311" s="159"/>
    </row>
    <row r="312" spans="1:8" s="160" customFormat="1">
      <c r="A312" s="158"/>
      <c r="B312" s="158"/>
      <c r="D312" s="159"/>
      <c r="E312" s="159"/>
      <c r="F312" s="159"/>
      <c r="G312" s="159"/>
      <c r="H312" s="159"/>
    </row>
    <row r="313" spans="1:8" s="160" customFormat="1">
      <c r="A313" s="158"/>
      <c r="B313" s="158"/>
      <c r="D313" s="159"/>
      <c r="E313" s="159"/>
      <c r="F313" s="159"/>
      <c r="G313" s="159"/>
      <c r="H313" s="159"/>
    </row>
    <row r="314" spans="1:8" s="160" customFormat="1">
      <c r="A314" s="158"/>
      <c r="B314" s="158"/>
      <c r="D314" s="159"/>
      <c r="E314" s="159"/>
      <c r="F314" s="159"/>
      <c r="G314" s="159"/>
      <c r="H314" s="159"/>
    </row>
    <row r="315" spans="1:8" s="160" customFormat="1">
      <c r="A315" s="158"/>
      <c r="B315" s="158"/>
      <c r="D315" s="159"/>
      <c r="E315" s="159"/>
      <c r="F315" s="159"/>
      <c r="G315" s="159"/>
      <c r="H315" s="159"/>
    </row>
    <row r="316" spans="1:8" s="160" customFormat="1">
      <c r="A316" s="158"/>
      <c r="B316" s="158"/>
      <c r="D316" s="159"/>
      <c r="E316" s="159"/>
      <c r="F316" s="159"/>
      <c r="G316" s="159"/>
      <c r="H316" s="159"/>
    </row>
    <row r="317" spans="1:8" s="160" customFormat="1">
      <c r="A317" s="158"/>
      <c r="B317" s="158"/>
      <c r="D317" s="159"/>
      <c r="E317" s="159"/>
      <c r="F317" s="159"/>
      <c r="G317" s="159"/>
      <c r="H317" s="159"/>
    </row>
    <row r="318" spans="1:8" s="160" customFormat="1">
      <c r="A318" s="158"/>
      <c r="B318" s="158"/>
      <c r="D318" s="159"/>
      <c r="E318" s="159"/>
      <c r="F318" s="159"/>
      <c r="G318" s="159"/>
      <c r="H318" s="159"/>
    </row>
    <row r="319" spans="1:8" s="160" customFormat="1">
      <c r="A319" s="158"/>
      <c r="B319" s="158"/>
      <c r="D319" s="159"/>
      <c r="E319" s="159"/>
      <c r="F319" s="159"/>
      <c r="G319" s="159"/>
      <c r="H319" s="159"/>
    </row>
    <row r="320" spans="1:8" s="160" customFormat="1">
      <c r="A320" s="158"/>
      <c r="B320" s="158"/>
      <c r="D320" s="159"/>
      <c r="E320" s="159"/>
      <c r="F320" s="159"/>
      <c r="G320" s="159"/>
      <c r="H320" s="159"/>
    </row>
    <row r="321" spans="1:8" s="160" customFormat="1">
      <c r="A321" s="158"/>
      <c r="B321" s="158"/>
      <c r="D321" s="159"/>
      <c r="E321" s="159"/>
      <c r="F321" s="159"/>
      <c r="G321" s="159"/>
      <c r="H321" s="159"/>
    </row>
    <row r="322" spans="1:8" s="160" customFormat="1">
      <c r="A322" s="158"/>
      <c r="B322" s="158"/>
      <c r="D322" s="159"/>
      <c r="E322" s="159"/>
      <c r="F322" s="159"/>
      <c r="G322" s="159"/>
      <c r="H322" s="159"/>
    </row>
    <row r="323" spans="1:8" s="160" customFormat="1">
      <c r="A323" s="158"/>
      <c r="B323" s="158"/>
      <c r="D323" s="159"/>
      <c r="E323" s="159"/>
      <c r="F323" s="159"/>
      <c r="G323" s="159"/>
      <c r="H323" s="159"/>
    </row>
    <row r="324" spans="1:8" s="160" customFormat="1">
      <c r="A324" s="158"/>
      <c r="B324" s="158"/>
      <c r="D324" s="159"/>
      <c r="E324" s="159"/>
      <c r="F324" s="159"/>
      <c r="G324" s="159"/>
      <c r="H324" s="159"/>
    </row>
    <row r="325" spans="1:8" s="160" customFormat="1">
      <c r="A325" s="158"/>
      <c r="B325" s="158"/>
      <c r="D325" s="159"/>
      <c r="E325" s="159"/>
      <c r="F325" s="159"/>
      <c r="G325" s="159"/>
      <c r="H325" s="159"/>
    </row>
    <row r="326" spans="1:8" s="160" customFormat="1">
      <c r="A326" s="158"/>
      <c r="B326" s="158"/>
      <c r="D326" s="159"/>
      <c r="E326" s="159"/>
      <c r="F326" s="159"/>
      <c r="G326" s="159"/>
      <c r="H326" s="159"/>
    </row>
    <row r="327" spans="1:8" s="160" customFormat="1">
      <c r="A327" s="158"/>
      <c r="B327" s="158"/>
      <c r="D327" s="159"/>
      <c r="E327" s="159"/>
      <c r="F327" s="159"/>
      <c r="G327" s="159"/>
      <c r="H327" s="159"/>
    </row>
    <row r="328" spans="1:8" s="160" customFormat="1">
      <c r="A328" s="158"/>
      <c r="B328" s="158"/>
      <c r="D328" s="159"/>
      <c r="E328" s="159"/>
      <c r="F328" s="159"/>
      <c r="G328" s="159"/>
      <c r="H328" s="159"/>
    </row>
    <row r="329" spans="1:8" s="160" customFormat="1">
      <c r="A329" s="158"/>
      <c r="B329" s="158"/>
      <c r="D329" s="159"/>
      <c r="E329" s="159"/>
      <c r="F329" s="159"/>
      <c r="G329" s="159"/>
      <c r="H329" s="159"/>
    </row>
    <row r="330" spans="1:8" s="160" customFormat="1">
      <c r="A330" s="158"/>
      <c r="B330" s="158"/>
      <c r="D330" s="159"/>
      <c r="E330" s="159"/>
      <c r="F330" s="159"/>
      <c r="G330" s="159"/>
      <c r="H330" s="159"/>
    </row>
    <row r="331" spans="1:8" s="160" customFormat="1">
      <c r="A331" s="158"/>
      <c r="B331" s="158"/>
      <c r="D331" s="159"/>
      <c r="E331" s="159"/>
      <c r="F331" s="159"/>
      <c r="G331" s="159"/>
      <c r="H331" s="159"/>
    </row>
    <row r="332" spans="1:8" s="160" customFormat="1">
      <c r="A332" s="158"/>
      <c r="B332" s="158"/>
      <c r="D332" s="159"/>
      <c r="E332" s="159"/>
      <c r="F332" s="159"/>
      <c r="G332" s="159"/>
      <c r="H332" s="159"/>
    </row>
    <row r="333" spans="1:8" s="160" customFormat="1">
      <c r="A333" s="158"/>
      <c r="B333" s="158"/>
      <c r="D333" s="159"/>
      <c r="E333" s="159"/>
      <c r="F333" s="159"/>
      <c r="G333" s="159"/>
      <c r="H333" s="159"/>
    </row>
    <row r="334" spans="1:8" s="160" customFormat="1">
      <c r="A334" s="158"/>
      <c r="B334" s="158"/>
      <c r="D334" s="159"/>
      <c r="E334" s="159"/>
      <c r="F334" s="159"/>
      <c r="G334" s="159"/>
      <c r="H334" s="159"/>
    </row>
    <row r="335" spans="1:8" s="160" customFormat="1">
      <c r="A335" s="158"/>
      <c r="B335" s="158"/>
      <c r="D335" s="159"/>
      <c r="E335" s="159"/>
      <c r="F335" s="159"/>
      <c r="G335" s="159"/>
      <c r="H335" s="159"/>
    </row>
    <row r="336" spans="1:8" s="160" customFormat="1">
      <c r="A336" s="158"/>
      <c r="B336" s="158"/>
      <c r="D336" s="159"/>
      <c r="E336" s="159"/>
      <c r="F336" s="159"/>
      <c r="G336" s="159"/>
      <c r="H336" s="159"/>
    </row>
    <row r="337" spans="1:8" s="160" customFormat="1">
      <c r="A337" s="158"/>
      <c r="B337" s="158"/>
      <c r="D337" s="159"/>
      <c r="E337" s="159"/>
      <c r="F337" s="159"/>
      <c r="G337" s="159"/>
      <c r="H337" s="159"/>
    </row>
    <row r="338" spans="1:8" s="160" customFormat="1">
      <c r="A338" s="158"/>
      <c r="B338" s="158"/>
      <c r="D338" s="159"/>
      <c r="E338" s="159"/>
      <c r="F338" s="159"/>
      <c r="G338" s="159"/>
      <c r="H338" s="159"/>
    </row>
    <row r="339" spans="1:8" s="160" customFormat="1">
      <c r="A339" s="158"/>
      <c r="B339" s="158"/>
      <c r="D339" s="159"/>
      <c r="E339" s="159"/>
      <c r="F339" s="159"/>
      <c r="G339" s="159"/>
      <c r="H339" s="159"/>
    </row>
    <row r="340" spans="1:8" s="160" customFormat="1">
      <c r="A340" s="158"/>
      <c r="B340" s="158"/>
      <c r="D340" s="159"/>
      <c r="E340" s="159"/>
      <c r="F340" s="159"/>
      <c r="G340" s="159"/>
      <c r="H340" s="159"/>
    </row>
    <row r="341" spans="1:8" s="160" customFormat="1">
      <c r="A341" s="158"/>
      <c r="B341" s="158"/>
      <c r="D341" s="159"/>
      <c r="E341" s="159"/>
      <c r="F341" s="159"/>
      <c r="G341" s="159"/>
      <c r="H341" s="159"/>
    </row>
    <row r="342" spans="1:8" s="160" customFormat="1">
      <c r="A342" s="158"/>
      <c r="B342" s="158"/>
      <c r="D342" s="159"/>
      <c r="E342" s="159"/>
      <c r="F342" s="159"/>
      <c r="G342" s="159"/>
      <c r="H342" s="159"/>
    </row>
    <row r="343" spans="1:8" s="160" customFormat="1">
      <c r="A343" s="158"/>
      <c r="B343" s="158"/>
      <c r="D343" s="159"/>
      <c r="E343" s="159"/>
      <c r="F343" s="159"/>
      <c r="G343" s="159"/>
      <c r="H343" s="159"/>
    </row>
    <row r="344" spans="1:8" s="160" customFormat="1">
      <c r="A344" s="158"/>
      <c r="B344" s="158"/>
      <c r="D344" s="159"/>
      <c r="E344" s="159"/>
      <c r="F344" s="159"/>
      <c r="G344" s="159"/>
      <c r="H344" s="159"/>
    </row>
    <row r="345" spans="1:8" s="160" customFormat="1">
      <c r="A345" s="158"/>
      <c r="B345" s="158"/>
      <c r="D345" s="159"/>
      <c r="E345" s="159"/>
      <c r="F345" s="159"/>
      <c r="G345" s="159"/>
      <c r="H345" s="159"/>
    </row>
    <row r="346" spans="1:8" s="160" customFormat="1">
      <c r="A346" s="158"/>
      <c r="B346" s="158"/>
      <c r="D346" s="159"/>
      <c r="E346" s="159"/>
      <c r="F346" s="159"/>
      <c r="G346" s="159"/>
      <c r="H346" s="159"/>
    </row>
    <row r="347" spans="1:8" s="160" customFormat="1">
      <c r="A347" s="158"/>
      <c r="B347" s="158"/>
      <c r="D347" s="159"/>
      <c r="E347" s="159"/>
      <c r="F347" s="159"/>
      <c r="G347" s="159"/>
      <c r="H347" s="159"/>
    </row>
    <row r="348" spans="1:8" s="160" customFormat="1">
      <c r="A348" s="158"/>
      <c r="B348" s="158"/>
      <c r="D348" s="159"/>
      <c r="E348" s="159"/>
      <c r="F348" s="159"/>
      <c r="G348" s="159"/>
      <c r="H348" s="159"/>
    </row>
    <row r="349" spans="1:8" s="160" customFormat="1">
      <c r="A349" s="158"/>
      <c r="B349" s="158"/>
      <c r="D349" s="159"/>
      <c r="E349" s="159"/>
      <c r="F349" s="159"/>
      <c r="G349" s="159"/>
      <c r="H349" s="159"/>
    </row>
    <row r="350" spans="1:8" s="160" customFormat="1">
      <c r="A350" s="158"/>
      <c r="B350" s="158"/>
      <c r="D350" s="159"/>
      <c r="E350" s="159"/>
      <c r="F350" s="159"/>
      <c r="G350" s="159"/>
      <c r="H350" s="159"/>
    </row>
    <row r="351" spans="1:8" s="160" customFormat="1">
      <c r="A351" s="158"/>
      <c r="B351" s="158"/>
      <c r="D351" s="159"/>
      <c r="E351" s="159"/>
      <c r="F351" s="159"/>
      <c r="G351" s="159"/>
      <c r="H351" s="159"/>
    </row>
    <row r="352" spans="1:8" s="160" customFormat="1">
      <c r="A352" s="158"/>
      <c r="B352" s="158"/>
      <c r="D352" s="159"/>
      <c r="E352" s="159"/>
      <c r="F352" s="159"/>
      <c r="G352" s="159"/>
      <c r="H352" s="159"/>
    </row>
    <row r="353" spans="1:8" s="160" customFormat="1">
      <c r="A353" s="158"/>
      <c r="B353" s="158"/>
      <c r="D353" s="159"/>
      <c r="E353" s="159"/>
      <c r="F353" s="159"/>
      <c r="G353" s="159"/>
      <c r="H353" s="159"/>
    </row>
    <row r="354" spans="1:8" s="160" customFormat="1">
      <c r="A354" s="158"/>
      <c r="B354" s="158"/>
      <c r="D354" s="159"/>
      <c r="E354" s="159"/>
      <c r="F354" s="159"/>
      <c r="G354" s="159"/>
      <c r="H354" s="159"/>
    </row>
    <row r="355" spans="1:8" s="160" customFormat="1">
      <c r="A355" s="158"/>
      <c r="B355" s="158"/>
      <c r="D355" s="159"/>
      <c r="E355" s="159"/>
      <c r="F355" s="159"/>
      <c r="G355" s="159"/>
      <c r="H355" s="159"/>
    </row>
    <row r="356" spans="1:8" s="160" customFormat="1">
      <c r="A356" s="158"/>
      <c r="B356" s="158"/>
      <c r="D356" s="159"/>
      <c r="E356" s="159"/>
      <c r="F356" s="159"/>
      <c r="G356" s="159"/>
      <c r="H356" s="159"/>
    </row>
    <row r="357" spans="1:8" s="160" customFormat="1">
      <c r="A357" s="158"/>
      <c r="B357" s="158"/>
      <c r="D357" s="159"/>
      <c r="E357" s="159"/>
      <c r="F357" s="159"/>
      <c r="G357" s="159"/>
      <c r="H357" s="159"/>
    </row>
    <row r="358" spans="1:8" s="160" customFormat="1">
      <c r="A358" s="158"/>
      <c r="B358" s="158"/>
      <c r="D358" s="159"/>
      <c r="E358" s="159"/>
      <c r="F358" s="159"/>
      <c r="G358" s="159"/>
      <c r="H358" s="159"/>
    </row>
    <row r="359" spans="1:8" s="160" customFormat="1">
      <c r="A359" s="158"/>
      <c r="B359" s="158"/>
      <c r="D359" s="159"/>
      <c r="E359" s="159"/>
      <c r="F359" s="159"/>
      <c r="G359" s="159"/>
      <c r="H359" s="159"/>
    </row>
    <row r="360" spans="1:8" s="160" customFormat="1">
      <c r="A360" s="158"/>
      <c r="B360" s="158"/>
      <c r="D360" s="159"/>
      <c r="E360" s="159"/>
      <c r="F360" s="159"/>
      <c r="G360" s="159"/>
      <c r="H360" s="159"/>
    </row>
    <row r="361" spans="1:8" s="160" customFormat="1">
      <c r="A361" s="158"/>
      <c r="B361" s="158"/>
      <c r="D361" s="159"/>
      <c r="E361" s="159"/>
      <c r="F361" s="159"/>
      <c r="G361" s="159"/>
      <c r="H361" s="159"/>
    </row>
    <row r="362" spans="1:8" s="160" customFormat="1">
      <c r="A362" s="158"/>
      <c r="B362" s="158"/>
      <c r="D362" s="159"/>
      <c r="E362" s="159"/>
      <c r="F362" s="159"/>
      <c r="G362" s="159"/>
      <c r="H362" s="159"/>
    </row>
    <row r="363" spans="1:8" s="160" customFormat="1">
      <c r="A363" s="158"/>
      <c r="B363" s="158"/>
      <c r="D363" s="159"/>
      <c r="E363" s="159"/>
      <c r="F363" s="159"/>
      <c r="G363" s="159"/>
      <c r="H363" s="159"/>
    </row>
    <row r="364" spans="1:8" s="160" customFormat="1">
      <c r="A364" s="158"/>
      <c r="B364" s="158"/>
      <c r="D364" s="159"/>
      <c r="E364" s="159"/>
      <c r="F364" s="159"/>
      <c r="G364" s="159"/>
      <c r="H364" s="159"/>
    </row>
    <row r="365" spans="1:8" s="160" customFormat="1">
      <c r="A365" s="158"/>
      <c r="B365" s="158"/>
      <c r="D365" s="159"/>
      <c r="E365" s="159"/>
      <c r="F365" s="159"/>
      <c r="G365" s="159"/>
      <c r="H365" s="159"/>
    </row>
    <row r="366" spans="1:8" s="160" customFormat="1">
      <c r="A366" s="158"/>
      <c r="B366" s="158"/>
      <c r="D366" s="159"/>
      <c r="E366" s="159"/>
      <c r="F366" s="159"/>
      <c r="G366" s="159"/>
      <c r="H366" s="159"/>
    </row>
    <row r="367" spans="1:8" s="160" customFormat="1">
      <c r="A367" s="158"/>
      <c r="B367" s="158"/>
      <c r="D367" s="159"/>
      <c r="E367" s="159"/>
      <c r="F367" s="159"/>
      <c r="G367" s="159"/>
      <c r="H367" s="159"/>
    </row>
    <row r="368" spans="1:8" s="160" customFormat="1">
      <c r="A368" s="158"/>
      <c r="B368" s="158"/>
      <c r="D368" s="159"/>
      <c r="E368" s="159"/>
      <c r="F368" s="159"/>
      <c r="G368" s="159"/>
      <c r="H368" s="159"/>
    </row>
    <row r="369" spans="1:8" s="160" customFormat="1">
      <c r="A369" s="158"/>
      <c r="B369" s="158"/>
      <c r="D369" s="159"/>
      <c r="E369" s="159"/>
      <c r="F369" s="159"/>
      <c r="G369" s="159"/>
      <c r="H369" s="159"/>
    </row>
    <row r="370" spans="1:8" s="160" customFormat="1">
      <c r="A370" s="158"/>
      <c r="B370" s="158"/>
      <c r="D370" s="159"/>
      <c r="E370" s="159"/>
      <c r="F370" s="159"/>
      <c r="G370" s="159"/>
      <c r="H370" s="159"/>
    </row>
    <row r="371" spans="1:8" s="160" customFormat="1">
      <c r="A371" s="158"/>
      <c r="B371" s="158"/>
      <c r="D371" s="159"/>
      <c r="E371" s="159"/>
      <c r="F371" s="159"/>
      <c r="G371" s="159"/>
      <c r="H371" s="159"/>
    </row>
    <row r="372" spans="1:8" s="160" customFormat="1">
      <c r="A372" s="158"/>
      <c r="B372" s="158"/>
      <c r="D372" s="159"/>
      <c r="E372" s="159"/>
      <c r="F372" s="159"/>
      <c r="G372" s="159"/>
      <c r="H372" s="159"/>
    </row>
    <row r="373" spans="1:8" s="160" customFormat="1">
      <c r="A373" s="158"/>
      <c r="B373" s="158"/>
      <c r="D373" s="159"/>
      <c r="E373" s="159"/>
      <c r="F373" s="159"/>
      <c r="G373" s="159"/>
      <c r="H373" s="159"/>
    </row>
    <row r="374" spans="1:8" s="160" customFormat="1">
      <c r="A374" s="158"/>
      <c r="B374" s="158"/>
      <c r="D374" s="159"/>
      <c r="E374" s="159"/>
      <c r="F374" s="159"/>
      <c r="G374" s="159"/>
      <c r="H374" s="159"/>
    </row>
    <row r="375" spans="1:8" s="160" customFormat="1">
      <c r="A375" s="158"/>
      <c r="B375" s="158"/>
      <c r="D375" s="159"/>
      <c r="E375" s="159"/>
      <c r="F375" s="159"/>
      <c r="G375" s="159"/>
      <c r="H375" s="159"/>
    </row>
    <row r="376" spans="1:8" s="160" customFormat="1">
      <c r="A376" s="158"/>
      <c r="B376" s="158"/>
      <c r="D376" s="159"/>
      <c r="E376" s="159"/>
      <c r="F376" s="159"/>
      <c r="G376" s="159"/>
      <c r="H376" s="159"/>
    </row>
    <row r="377" spans="1:8" s="160" customFormat="1">
      <c r="A377" s="158"/>
      <c r="B377" s="158"/>
      <c r="D377" s="159"/>
      <c r="E377" s="159"/>
      <c r="F377" s="159"/>
      <c r="G377" s="159"/>
      <c r="H377" s="159"/>
    </row>
    <row r="378" spans="1:8" s="160" customFormat="1">
      <c r="A378" s="158"/>
      <c r="B378" s="158"/>
      <c r="D378" s="159"/>
      <c r="E378" s="159"/>
      <c r="F378" s="159"/>
      <c r="G378" s="159"/>
      <c r="H378" s="159"/>
    </row>
    <row r="379" spans="1:8" s="160" customFormat="1">
      <c r="A379" s="158"/>
      <c r="B379" s="158"/>
      <c r="D379" s="159"/>
      <c r="E379" s="159"/>
      <c r="F379" s="159"/>
      <c r="G379" s="159"/>
      <c r="H379" s="159"/>
    </row>
    <row r="380" spans="1:8" s="160" customFormat="1">
      <c r="A380" s="158"/>
      <c r="B380" s="158"/>
      <c r="D380" s="159"/>
      <c r="E380" s="159"/>
      <c r="F380" s="159"/>
      <c r="G380" s="159"/>
      <c r="H380" s="159"/>
    </row>
    <row r="381" spans="1:8" s="160" customFormat="1">
      <c r="A381" s="158"/>
      <c r="B381" s="158"/>
      <c r="D381" s="159"/>
      <c r="E381" s="159"/>
      <c r="F381" s="159"/>
      <c r="G381" s="159"/>
      <c r="H381" s="159"/>
    </row>
    <row r="382" spans="1:8" s="160" customFormat="1">
      <c r="A382" s="158"/>
      <c r="B382" s="158"/>
      <c r="D382" s="159"/>
      <c r="E382" s="159"/>
      <c r="F382" s="159"/>
      <c r="G382" s="159"/>
      <c r="H382" s="159"/>
    </row>
    <row r="383" spans="1:8" s="160" customFormat="1">
      <c r="A383" s="158"/>
      <c r="B383" s="158"/>
      <c r="D383" s="159"/>
      <c r="E383" s="159"/>
      <c r="F383" s="159"/>
      <c r="G383" s="159"/>
      <c r="H383" s="159"/>
    </row>
    <row r="384" spans="1:8" s="160" customFormat="1">
      <c r="A384" s="158"/>
      <c r="B384" s="158"/>
      <c r="D384" s="159"/>
      <c r="E384" s="159"/>
      <c r="F384" s="159"/>
      <c r="G384" s="159"/>
      <c r="H384" s="159"/>
    </row>
    <row r="385" spans="1:8" s="160" customFormat="1">
      <c r="A385" s="158"/>
      <c r="B385" s="158"/>
      <c r="D385" s="159"/>
      <c r="E385" s="159"/>
      <c r="F385" s="159"/>
      <c r="G385" s="159"/>
      <c r="H385" s="159"/>
    </row>
    <row r="386" spans="1:8" s="160" customFormat="1">
      <c r="A386" s="158"/>
      <c r="B386" s="158"/>
      <c r="D386" s="159"/>
      <c r="E386" s="159"/>
      <c r="F386" s="159"/>
      <c r="G386" s="159"/>
      <c r="H386" s="159"/>
    </row>
    <row r="387" spans="1:8" s="160" customFormat="1">
      <c r="A387" s="158"/>
      <c r="B387" s="158"/>
      <c r="D387" s="159"/>
      <c r="E387" s="159"/>
      <c r="F387" s="159"/>
      <c r="G387" s="159"/>
      <c r="H387" s="159"/>
    </row>
    <row r="388" spans="1:8" s="160" customFormat="1">
      <c r="A388" s="158"/>
      <c r="B388" s="158"/>
      <c r="D388" s="159"/>
      <c r="E388" s="159"/>
      <c r="F388" s="159"/>
      <c r="G388" s="159"/>
      <c r="H388" s="159"/>
    </row>
    <row r="389" spans="1:8" s="160" customFormat="1">
      <c r="A389" s="158"/>
      <c r="B389" s="158"/>
      <c r="D389" s="159"/>
      <c r="E389" s="159"/>
      <c r="F389" s="159"/>
      <c r="G389" s="159"/>
      <c r="H389" s="159"/>
    </row>
    <row r="390" spans="1:8" s="160" customFormat="1">
      <c r="A390" s="158"/>
      <c r="B390" s="158"/>
      <c r="D390" s="159"/>
      <c r="E390" s="159"/>
      <c r="F390" s="159"/>
      <c r="G390" s="159"/>
      <c r="H390" s="159"/>
    </row>
    <row r="391" spans="1:8" s="160" customFormat="1">
      <c r="A391" s="158"/>
      <c r="B391" s="158"/>
      <c r="D391" s="159"/>
      <c r="E391" s="159"/>
      <c r="F391" s="159"/>
      <c r="G391" s="159"/>
      <c r="H391" s="159"/>
    </row>
    <row r="392" spans="1:8" s="160" customFormat="1">
      <c r="A392" s="158"/>
      <c r="B392" s="158"/>
      <c r="D392" s="159"/>
      <c r="E392" s="159"/>
      <c r="F392" s="159"/>
      <c r="G392" s="159"/>
      <c r="H392" s="159"/>
    </row>
    <row r="393" spans="1:8" s="160" customFormat="1">
      <c r="A393" s="158"/>
      <c r="B393" s="158"/>
      <c r="D393" s="159"/>
      <c r="E393" s="159"/>
      <c r="F393" s="159"/>
      <c r="G393" s="159"/>
      <c r="H393" s="159"/>
    </row>
    <row r="394" spans="1:8" s="160" customFormat="1">
      <c r="A394" s="158"/>
      <c r="B394" s="158"/>
      <c r="D394" s="159"/>
      <c r="E394" s="159"/>
      <c r="F394" s="159"/>
      <c r="G394" s="159"/>
      <c r="H394" s="159"/>
    </row>
    <row r="395" spans="1:8" s="160" customFormat="1">
      <c r="A395" s="158"/>
      <c r="B395" s="158"/>
      <c r="D395" s="159"/>
      <c r="E395" s="159"/>
      <c r="F395" s="159"/>
      <c r="G395" s="159"/>
      <c r="H395" s="159"/>
    </row>
    <row r="396" spans="1:8" s="160" customFormat="1">
      <c r="A396" s="158"/>
      <c r="B396" s="158"/>
      <c r="D396" s="159"/>
      <c r="E396" s="159"/>
      <c r="F396" s="159"/>
      <c r="G396" s="159"/>
      <c r="H396" s="159"/>
    </row>
    <row r="397" spans="1:8" s="160" customFormat="1">
      <c r="A397" s="158"/>
      <c r="B397" s="158"/>
      <c r="D397" s="159"/>
      <c r="E397" s="159"/>
      <c r="F397" s="159"/>
      <c r="G397" s="159"/>
      <c r="H397" s="159"/>
    </row>
    <row r="398" spans="1:8" s="160" customFormat="1">
      <c r="A398" s="158"/>
      <c r="B398" s="158"/>
      <c r="D398" s="159"/>
      <c r="E398" s="159"/>
      <c r="F398" s="159"/>
      <c r="G398" s="159"/>
      <c r="H398" s="159"/>
    </row>
    <row r="399" spans="1:8" s="160" customFormat="1">
      <c r="A399" s="158"/>
      <c r="B399" s="158"/>
      <c r="D399" s="159"/>
      <c r="E399" s="159"/>
      <c r="F399" s="159"/>
      <c r="G399" s="159"/>
      <c r="H399" s="159"/>
    </row>
    <row r="400" spans="1:8" s="160" customFormat="1">
      <c r="A400" s="158"/>
      <c r="B400" s="158"/>
      <c r="D400" s="159"/>
      <c r="E400" s="159"/>
      <c r="F400" s="159"/>
      <c r="G400" s="159"/>
      <c r="H400" s="159"/>
    </row>
    <row r="401" spans="1:8" s="160" customFormat="1">
      <c r="A401" s="158"/>
      <c r="B401" s="158"/>
      <c r="D401" s="159"/>
      <c r="E401" s="159"/>
      <c r="F401" s="159"/>
      <c r="G401" s="159"/>
      <c r="H401" s="159"/>
    </row>
    <row r="402" spans="1:8" s="160" customFormat="1">
      <c r="A402" s="158"/>
      <c r="B402" s="158"/>
      <c r="D402" s="159"/>
      <c r="E402" s="159"/>
      <c r="F402" s="159"/>
      <c r="G402" s="159"/>
      <c r="H402" s="159"/>
    </row>
    <row r="403" spans="1:8" s="160" customFormat="1">
      <c r="A403" s="158"/>
      <c r="B403" s="158"/>
      <c r="D403" s="159"/>
      <c r="E403" s="159"/>
      <c r="F403" s="159"/>
      <c r="G403" s="159"/>
      <c r="H403" s="159"/>
    </row>
    <row r="404" spans="1:8" s="160" customFormat="1">
      <c r="A404" s="158"/>
      <c r="B404" s="158"/>
      <c r="D404" s="159"/>
      <c r="E404" s="159"/>
      <c r="F404" s="159"/>
      <c r="G404" s="159"/>
      <c r="H404" s="159"/>
    </row>
    <row r="405" spans="1:8" s="160" customFormat="1">
      <c r="A405" s="158"/>
      <c r="B405" s="158"/>
      <c r="D405" s="159"/>
      <c r="E405" s="159"/>
      <c r="F405" s="159"/>
      <c r="G405" s="159"/>
      <c r="H405" s="159"/>
    </row>
    <row r="406" spans="1:8" s="160" customFormat="1">
      <c r="A406" s="158"/>
      <c r="B406" s="158"/>
      <c r="D406" s="159"/>
      <c r="E406" s="159"/>
      <c r="F406" s="159"/>
      <c r="G406" s="159"/>
      <c r="H406" s="159"/>
    </row>
    <row r="407" spans="1:8" s="160" customFormat="1">
      <c r="A407" s="158"/>
      <c r="B407" s="158"/>
      <c r="D407" s="159"/>
      <c r="E407" s="159"/>
      <c r="F407" s="159"/>
      <c r="G407" s="159"/>
      <c r="H407" s="159"/>
    </row>
    <row r="408" spans="1:8" s="160" customFormat="1">
      <c r="A408" s="158"/>
      <c r="B408" s="158"/>
      <c r="D408" s="159"/>
      <c r="E408" s="159"/>
      <c r="F408" s="159"/>
      <c r="G408" s="159"/>
      <c r="H408" s="159"/>
    </row>
    <row r="409" spans="1:8" s="160" customFormat="1">
      <c r="A409" s="158"/>
      <c r="B409" s="158"/>
      <c r="D409" s="159"/>
      <c r="E409" s="159"/>
      <c r="F409" s="159"/>
      <c r="G409" s="159"/>
      <c r="H409" s="159"/>
    </row>
    <row r="410" spans="1:8" s="160" customFormat="1">
      <c r="A410" s="158"/>
      <c r="B410" s="158"/>
      <c r="D410" s="159"/>
      <c r="E410" s="159"/>
      <c r="F410" s="159"/>
      <c r="G410" s="159"/>
      <c r="H410" s="159"/>
    </row>
    <row r="411" spans="1:8" s="160" customFormat="1">
      <c r="A411" s="158"/>
      <c r="B411" s="158"/>
      <c r="D411" s="159"/>
      <c r="E411" s="159"/>
      <c r="F411" s="159"/>
      <c r="G411" s="159"/>
      <c r="H411" s="159"/>
    </row>
    <row r="412" spans="1:8" s="160" customFormat="1">
      <c r="A412" s="158"/>
      <c r="B412" s="158"/>
      <c r="D412" s="159"/>
      <c r="E412" s="159"/>
      <c r="F412" s="159"/>
      <c r="G412" s="159"/>
      <c r="H412" s="159"/>
    </row>
    <row r="413" spans="1:8" s="160" customFormat="1">
      <c r="A413" s="158"/>
      <c r="B413" s="158"/>
      <c r="D413" s="159"/>
      <c r="E413" s="159"/>
      <c r="F413" s="159"/>
      <c r="G413" s="159"/>
      <c r="H413" s="159"/>
    </row>
    <row r="414" spans="1:8" s="160" customFormat="1">
      <c r="A414" s="158"/>
      <c r="B414" s="158"/>
      <c r="D414" s="159"/>
      <c r="E414" s="159"/>
      <c r="F414" s="159"/>
      <c r="G414" s="159"/>
      <c r="H414" s="159"/>
    </row>
    <row r="415" spans="1:8" s="160" customFormat="1">
      <c r="A415" s="158"/>
      <c r="B415" s="158"/>
      <c r="D415" s="159"/>
      <c r="E415" s="159"/>
      <c r="F415" s="159"/>
      <c r="G415" s="159"/>
      <c r="H415" s="159"/>
    </row>
    <row r="416" spans="1:8" s="160" customFormat="1">
      <c r="A416" s="158"/>
      <c r="B416" s="158"/>
      <c r="D416" s="159"/>
      <c r="E416" s="159"/>
      <c r="F416" s="159"/>
      <c r="G416" s="159"/>
      <c r="H416" s="159"/>
    </row>
    <row r="417" spans="1:8" s="160" customFormat="1">
      <c r="A417" s="158"/>
      <c r="B417" s="158"/>
      <c r="D417" s="159"/>
      <c r="E417" s="159"/>
      <c r="F417" s="159"/>
      <c r="G417" s="159"/>
      <c r="H417" s="159"/>
    </row>
    <row r="418" spans="1:8" s="160" customFormat="1">
      <c r="A418" s="158"/>
      <c r="B418" s="158"/>
      <c r="D418" s="159"/>
      <c r="E418" s="159"/>
      <c r="F418" s="159"/>
      <c r="G418" s="159"/>
      <c r="H418" s="159"/>
    </row>
    <row r="419" spans="1:8" s="160" customFormat="1">
      <c r="A419" s="158"/>
      <c r="B419" s="158"/>
      <c r="D419" s="159"/>
      <c r="E419" s="159"/>
      <c r="F419" s="159"/>
      <c r="G419" s="159"/>
      <c r="H419" s="159"/>
    </row>
    <row r="420" spans="1:8" s="160" customFormat="1">
      <c r="A420" s="158"/>
      <c r="B420" s="158"/>
      <c r="D420" s="159"/>
      <c r="E420" s="159"/>
      <c r="F420" s="159"/>
      <c r="G420" s="159"/>
      <c r="H420" s="159"/>
    </row>
    <row r="421" spans="1:8" s="160" customFormat="1">
      <c r="A421" s="158"/>
      <c r="B421" s="158"/>
      <c r="D421" s="159"/>
      <c r="E421" s="159"/>
      <c r="F421" s="159"/>
      <c r="G421" s="159"/>
      <c r="H421" s="159"/>
    </row>
    <row r="422" spans="1:8" s="160" customFormat="1">
      <c r="A422" s="158"/>
      <c r="B422" s="158"/>
      <c r="D422" s="159"/>
      <c r="E422" s="159"/>
      <c r="F422" s="159"/>
      <c r="G422" s="159"/>
      <c r="H422" s="159"/>
    </row>
    <row r="423" spans="1:8" s="160" customFormat="1">
      <c r="A423" s="158"/>
      <c r="B423" s="158"/>
      <c r="D423" s="159"/>
      <c r="E423" s="159"/>
      <c r="F423" s="159"/>
      <c r="G423" s="159"/>
      <c r="H423" s="159"/>
    </row>
    <row r="424" spans="1:8" s="160" customFormat="1">
      <c r="A424" s="158"/>
      <c r="B424" s="158"/>
      <c r="D424" s="159"/>
      <c r="E424" s="159"/>
      <c r="F424" s="159"/>
      <c r="G424" s="159"/>
      <c r="H424" s="159"/>
    </row>
    <row r="425" spans="1:8" s="160" customFormat="1">
      <c r="A425" s="158"/>
      <c r="B425" s="158"/>
      <c r="D425" s="159"/>
      <c r="E425" s="159"/>
      <c r="F425" s="159"/>
      <c r="G425" s="159"/>
      <c r="H425" s="159"/>
    </row>
    <row r="426" spans="1:8" s="160" customFormat="1">
      <c r="A426" s="158"/>
      <c r="B426" s="158"/>
      <c r="D426" s="159"/>
      <c r="E426" s="159"/>
      <c r="F426" s="159"/>
      <c r="G426" s="159"/>
      <c r="H426" s="159"/>
    </row>
    <row r="427" spans="1:8" s="160" customFormat="1">
      <c r="A427" s="158"/>
      <c r="B427" s="158"/>
      <c r="D427" s="159"/>
      <c r="E427" s="159"/>
      <c r="F427" s="159"/>
      <c r="G427" s="159"/>
      <c r="H427" s="159"/>
    </row>
    <row r="428" spans="1:8" s="160" customFormat="1">
      <c r="A428" s="158"/>
      <c r="B428" s="158"/>
      <c r="D428" s="159"/>
      <c r="E428" s="159"/>
      <c r="F428" s="159"/>
      <c r="G428" s="159"/>
      <c r="H428" s="159"/>
    </row>
    <row r="429" spans="1:8" s="160" customFormat="1">
      <c r="A429" s="158"/>
      <c r="B429" s="158"/>
      <c r="D429" s="159"/>
      <c r="E429" s="159"/>
      <c r="F429" s="159"/>
      <c r="G429" s="159"/>
      <c r="H429" s="159"/>
    </row>
    <row r="430" spans="1:8" s="160" customFormat="1">
      <c r="A430" s="158"/>
      <c r="B430" s="158"/>
      <c r="D430" s="159"/>
      <c r="E430" s="159"/>
      <c r="F430" s="159"/>
      <c r="G430" s="159"/>
      <c r="H430" s="159"/>
    </row>
    <row r="431" spans="1:8" s="160" customFormat="1">
      <c r="A431" s="158"/>
      <c r="B431" s="158"/>
      <c r="D431" s="159"/>
      <c r="E431" s="159"/>
      <c r="F431" s="159"/>
      <c r="G431" s="159"/>
      <c r="H431" s="159"/>
    </row>
    <row r="432" spans="1:8" s="160" customFormat="1">
      <c r="A432" s="158"/>
      <c r="B432" s="158"/>
      <c r="D432" s="159"/>
      <c r="E432" s="159"/>
      <c r="F432" s="159"/>
      <c r="G432" s="159"/>
      <c r="H432" s="159"/>
    </row>
    <row r="433" spans="1:8" s="160" customFormat="1">
      <c r="A433" s="158"/>
      <c r="B433" s="158"/>
      <c r="D433" s="159"/>
      <c r="E433" s="159"/>
      <c r="F433" s="159"/>
      <c r="G433" s="159"/>
      <c r="H433" s="159"/>
    </row>
    <row r="434" spans="1:8" s="160" customFormat="1">
      <c r="A434" s="158"/>
      <c r="B434" s="158"/>
      <c r="D434" s="159"/>
      <c r="E434" s="159"/>
      <c r="F434" s="159"/>
      <c r="G434" s="159"/>
      <c r="H434" s="159"/>
    </row>
    <row r="435" spans="1:8" s="160" customFormat="1">
      <c r="A435" s="158"/>
      <c r="B435" s="158"/>
      <c r="D435" s="159"/>
      <c r="E435" s="159"/>
      <c r="F435" s="159"/>
      <c r="G435" s="159"/>
      <c r="H435" s="159"/>
    </row>
    <row r="436" spans="1:8" s="160" customFormat="1">
      <c r="A436" s="158"/>
      <c r="B436" s="158"/>
      <c r="D436" s="159"/>
      <c r="E436" s="159"/>
      <c r="F436" s="159"/>
      <c r="G436" s="159"/>
      <c r="H436" s="159"/>
    </row>
    <row r="437" spans="1:8" s="160" customFormat="1">
      <c r="A437" s="158"/>
      <c r="B437" s="158"/>
      <c r="D437" s="159"/>
      <c r="E437" s="159"/>
      <c r="F437" s="159"/>
      <c r="G437" s="159"/>
      <c r="H437" s="159"/>
    </row>
    <row r="438" spans="1:8" s="160" customFormat="1">
      <c r="A438" s="158"/>
      <c r="B438" s="158"/>
      <c r="D438" s="159"/>
      <c r="E438" s="159"/>
      <c r="F438" s="159"/>
      <c r="G438" s="159"/>
      <c r="H438" s="159"/>
    </row>
    <row r="439" spans="1:8" s="160" customFormat="1">
      <c r="A439" s="158"/>
      <c r="B439" s="158"/>
      <c r="D439" s="159"/>
      <c r="E439" s="159"/>
      <c r="F439" s="159"/>
      <c r="G439" s="159"/>
      <c r="H439" s="159"/>
    </row>
    <row r="440" spans="1:8" s="160" customFormat="1">
      <c r="A440" s="158"/>
      <c r="B440" s="158"/>
      <c r="D440" s="159"/>
      <c r="E440" s="159"/>
      <c r="F440" s="159"/>
      <c r="G440" s="159"/>
      <c r="H440" s="159"/>
    </row>
    <row r="441" spans="1:8" s="160" customFormat="1">
      <c r="A441" s="158"/>
      <c r="B441" s="158"/>
      <c r="D441" s="159"/>
      <c r="E441" s="159"/>
      <c r="F441" s="159"/>
      <c r="G441" s="159"/>
      <c r="H441" s="159"/>
    </row>
    <row r="442" spans="1:8" s="160" customFormat="1">
      <c r="A442" s="158"/>
      <c r="B442" s="158"/>
      <c r="D442" s="159"/>
      <c r="E442" s="159"/>
      <c r="F442" s="159"/>
      <c r="G442" s="159"/>
      <c r="H442" s="159"/>
    </row>
    <row r="443" spans="1:8" s="160" customFormat="1">
      <c r="A443" s="158"/>
      <c r="B443" s="158"/>
      <c r="D443" s="159"/>
      <c r="E443" s="159"/>
      <c r="F443" s="159"/>
      <c r="G443" s="159"/>
      <c r="H443" s="159"/>
    </row>
    <row r="444" spans="1:8" s="160" customFormat="1">
      <c r="A444" s="158"/>
      <c r="B444" s="158"/>
      <c r="D444" s="159"/>
      <c r="E444" s="159"/>
      <c r="F444" s="159"/>
      <c r="G444" s="159"/>
      <c r="H444" s="159"/>
    </row>
    <row r="445" spans="1:8" s="160" customFormat="1">
      <c r="A445" s="158"/>
      <c r="B445" s="158"/>
      <c r="D445" s="159"/>
      <c r="E445" s="159"/>
      <c r="F445" s="159"/>
      <c r="G445" s="159"/>
      <c r="H445" s="159"/>
    </row>
    <row r="446" spans="1:8" s="160" customFormat="1">
      <c r="A446" s="158"/>
      <c r="B446" s="158"/>
      <c r="D446" s="159"/>
      <c r="E446" s="159"/>
      <c r="F446" s="159"/>
      <c r="G446" s="159"/>
      <c r="H446" s="159"/>
    </row>
    <row r="447" spans="1:8" s="160" customFormat="1">
      <c r="A447" s="158"/>
      <c r="B447" s="158"/>
      <c r="D447" s="159"/>
      <c r="E447" s="159"/>
      <c r="F447" s="159"/>
      <c r="G447" s="159"/>
      <c r="H447" s="159"/>
    </row>
    <row r="448" spans="1:8" s="160" customFormat="1">
      <c r="A448" s="158"/>
      <c r="B448" s="158"/>
      <c r="D448" s="159"/>
      <c r="E448" s="159"/>
      <c r="F448" s="159"/>
      <c r="G448" s="159"/>
      <c r="H448" s="159"/>
    </row>
    <row r="449" spans="1:8" s="160" customFormat="1">
      <c r="A449" s="158"/>
      <c r="B449" s="158"/>
      <c r="D449" s="159"/>
      <c r="E449" s="159"/>
      <c r="F449" s="159"/>
      <c r="G449" s="159"/>
      <c r="H449" s="159"/>
    </row>
    <row r="450" spans="1:8" s="160" customFormat="1">
      <c r="A450" s="158"/>
      <c r="B450" s="158"/>
      <c r="D450" s="159"/>
      <c r="E450" s="159"/>
      <c r="F450" s="159"/>
      <c r="G450" s="159"/>
      <c r="H450" s="159"/>
    </row>
    <row r="451" spans="1:8" s="160" customFormat="1">
      <c r="A451" s="158"/>
      <c r="B451" s="158"/>
      <c r="D451" s="159"/>
      <c r="E451" s="159"/>
      <c r="F451" s="159"/>
      <c r="G451" s="159"/>
      <c r="H451" s="159"/>
    </row>
    <row r="452" spans="1:8" s="160" customFormat="1">
      <c r="A452" s="158"/>
      <c r="B452" s="158"/>
      <c r="D452" s="159"/>
      <c r="E452" s="159"/>
      <c r="F452" s="159"/>
      <c r="G452" s="159"/>
      <c r="H452" s="159"/>
    </row>
    <row r="453" spans="1:8" s="160" customFormat="1">
      <c r="A453" s="158"/>
      <c r="B453" s="158"/>
      <c r="D453" s="159"/>
      <c r="E453" s="159"/>
      <c r="F453" s="159"/>
      <c r="G453" s="159"/>
      <c r="H453" s="159"/>
    </row>
    <row r="454" spans="1:8" s="160" customFormat="1">
      <c r="A454" s="158"/>
      <c r="B454" s="158"/>
      <c r="D454" s="159"/>
      <c r="E454" s="159"/>
      <c r="F454" s="159"/>
      <c r="G454" s="159"/>
      <c r="H454" s="159"/>
    </row>
    <row r="455" spans="1:8" s="160" customFormat="1">
      <c r="A455" s="158"/>
      <c r="B455" s="158"/>
      <c r="D455" s="159"/>
      <c r="E455" s="159"/>
      <c r="F455" s="159"/>
      <c r="G455" s="159"/>
      <c r="H455" s="159"/>
    </row>
    <row r="456" spans="1:8" s="160" customFormat="1">
      <c r="A456" s="158"/>
      <c r="B456" s="158"/>
      <c r="D456" s="159"/>
      <c r="E456" s="159"/>
      <c r="F456" s="159"/>
      <c r="G456" s="159"/>
      <c r="H456" s="159"/>
    </row>
    <row r="457" spans="1:8" s="160" customFormat="1">
      <c r="A457" s="158"/>
      <c r="B457" s="158"/>
      <c r="D457" s="159"/>
      <c r="E457" s="159"/>
      <c r="F457" s="159"/>
      <c r="G457" s="159"/>
      <c r="H457" s="159"/>
    </row>
    <row r="458" spans="1:8" s="160" customFormat="1">
      <c r="A458" s="158"/>
      <c r="B458" s="158"/>
      <c r="D458" s="159"/>
      <c r="E458" s="159"/>
      <c r="F458" s="159"/>
      <c r="G458" s="159"/>
      <c r="H458" s="159"/>
    </row>
    <row r="459" spans="1:8" s="160" customFormat="1">
      <c r="A459" s="158"/>
      <c r="B459" s="158"/>
      <c r="D459" s="159"/>
      <c r="E459" s="159"/>
      <c r="F459" s="159"/>
      <c r="G459" s="159"/>
      <c r="H459" s="159"/>
    </row>
    <row r="460" spans="1:8" s="160" customFormat="1">
      <c r="A460" s="158"/>
      <c r="B460" s="158"/>
      <c r="D460" s="159"/>
      <c r="E460" s="159"/>
      <c r="F460" s="159"/>
      <c r="G460" s="159"/>
      <c r="H460" s="159"/>
    </row>
    <row r="461" spans="1:8" s="160" customFormat="1">
      <c r="A461" s="158"/>
      <c r="B461" s="158"/>
      <c r="D461" s="159"/>
      <c r="E461" s="159"/>
      <c r="F461" s="159"/>
      <c r="G461" s="159"/>
      <c r="H461" s="159"/>
    </row>
    <row r="462" spans="1:8" s="160" customFormat="1">
      <c r="A462" s="158"/>
      <c r="B462" s="158"/>
      <c r="D462" s="159"/>
      <c r="E462" s="159"/>
      <c r="F462" s="159"/>
      <c r="G462" s="159"/>
      <c r="H462" s="159"/>
    </row>
    <row r="463" spans="1:8" s="160" customFormat="1">
      <c r="A463" s="158"/>
      <c r="B463" s="158"/>
      <c r="D463" s="159"/>
      <c r="E463" s="159"/>
      <c r="F463" s="159"/>
      <c r="G463" s="159"/>
      <c r="H463" s="159"/>
    </row>
    <row r="464" spans="1:8" s="160" customFormat="1">
      <c r="A464" s="158"/>
      <c r="B464" s="158"/>
      <c r="D464" s="159"/>
      <c r="E464" s="159"/>
      <c r="F464" s="159"/>
      <c r="G464" s="159"/>
      <c r="H464" s="159"/>
    </row>
    <row r="465" spans="1:8" s="160" customFormat="1">
      <c r="A465" s="158"/>
      <c r="B465" s="158"/>
      <c r="D465" s="159"/>
      <c r="E465" s="159"/>
      <c r="F465" s="159"/>
      <c r="G465" s="159"/>
      <c r="H465" s="159"/>
    </row>
    <row r="466" spans="1:8" s="160" customFormat="1">
      <c r="A466" s="158"/>
      <c r="B466" s="158"/>
      <c r="D466" s="159"/>
      <c r="E466" s="159"/>
      <c r="F466" s="159"/>
      <c r="G466" s="159"/>
      <c r="H466" s="159"/>
    </row>
    <row r="467" spans="1:8" s="160" customFormat="1">
      <c r="A467" s="158"/>
      <c r="B467" s="158"/>
      <c r="D467" s="159"/>
      <c r="E467" s="159"/>
      <c r="F467" s="159"/>
      <c r="G467" s="159"/>
      <c r="H467" s="159"/>
    </row>
    <row r="468" spans="1:8" s="160" customFormat="1">
      <c r="A468" s="158"/>
      <c r="B468" s="158"/>
      <c r="D468" s="159"/>
      <c r="E468" s="159"/>
      <c r="F468" s="159"/>
      <c r="G468" s="159"/>
      <c r="H468" s="159"/>
    </row>
    <row r="469" spans="1:8" s="160" customFormat="1">
      <c r="A469" s="158"/>
      <c r="B469" s="158"/>
      <c r="D469" s="159"/>
      <c r="E469" s="159"/>
      <c r="F469" s="159"/>
      <c r="G469" s="159"/>
      <c r="H469" s="159"/>
    </row>
    <row r="470" spans="1:8" s="160" customFormat="1">
      <c r="A470" s="158"/>
      <c r="B470" s="158"/>
      <c r="D470" s="159"/>
      <c r="E470" s="159"/>
      <c r="F470" s="159"/>
      <c r="G470" s="159"/>
      <c r="H470" s="159"/>
    </row>
    <row r="471" spans="1:8" s="160" customFormat="1">
      <c r="A471" s="158"/>
      <c r="B471" s="158"/>
      <c r="D471" s="159"/>
      <c r="E471" s="159"/>
      <c r="F471" s="159"/>
      <c r="G471" s="159"/>
      <c r="H471" s="159"/>
    </row>
    <row r="472" spans="1:8" s="160" customFormat="1">
      <c r="A472" s="158"/>
      <c r="B472" s="158"/>
      <c r="D472" s="159"/>
      <c r="E472" s="159"/>
      <c r="F472" s="159"/>
      <c r="G472" s="159"/>
      <c r="H472" s="159"/>
    </row>
    <row r="473" spans="1:8" s="160" customFormat="1">
      <c r="A473" s="158"/>
      <c r="B473" s="158"/>
      <c r="D473" s="159"/>
      <c r="E473" s="159"/>
      <c r="F473" s="159"/>
      <c r="G473" s="159"/>
      <c r="H473" s="159"/>
    </row>
    <row r="474" spans="1:8" s="160" customFormat="1">
      <c r="A474" s="158"/>
      <c r="B474" s="158"/>
      <c r="D474" s="159"/>
      <c r="E474" s="159"/>
      <c r="F474" s="159"/>
      <c r="G474" s="159"/>
      <c r="H474" s="159"/>
    </row>
    <row r="475" spans="1:8" s="160" customFormat="1">
      <c r="A475" s="158"/>
      <c r="B475" s="158"/>
      <c r="D475" s="159"/>
      <c r="E475" s="159"/>
      <c r="F475" s="159"/>
      <c r="G475" s="159"/>
      <c r="H475" s="159"/>
    </row>
    <row r="476" spans="1:8" s="160" customFormat="1">
      <c r="A476" s="158"/>
      <c r="B476" s="158"/>
      <c r="D476" s="159"/>
      <c r="E476" s="159"/>
      <c r="F476" s="159"/>
      <c r="G476" s="159"/>
      <c r="H476" s="159"/>
    </row>
    <row r="477" spans="1:8" s="160" customFormat="1">
      <c r="A477" s="158"/>
      <c r="B477" s="158"/>
      <c r="D477" s="159"/>
      <c r="E477" s="159"/>
      <c r="F477" s="159"/>
      <c r="G477" s="159"/>
      <c r="H477" s="159"/>
    </row>
    <row r="478" spans="1:8" s="160" customFormat="1">
      <c r="A478" s="158"/>
      <c r="B478" s="158"/>
      <c r="D478" s="159"/>
      <c r="E478" s="159"/>
      <c r="F478" s="159"/>
      <c r="G478" s="159"/>
      <c r="H478" s="159"/>
    </row>
    <row r="479" spans="1:8" s="160" customFormat="1">
      <c r="A479" s="158"/>
      <c r="B479" s="158"/>
      <c r="D479" s="159"/>
      <c r="E479" s="159"/>
      <c r="F479" s="159"/>
      <c r="G479" s="159"/>
      <c r="H479" s="159"/>
    </row>
    <row r="480" spans="1:8" s="160" customFormat="1">
      <c r="A480" s="158"/>
      <c r="B480" s="158"/>
      <c r="D480" s="159"/>
      <c r="E480" s="159"/>
      <c r="F480" s="159"/>
      <c r="G480" s="159"/>
      <c r="H480" s="159"/>
    </row>
    <row r="481" spans="1:8" s="160" customFormat="1">
      <c r="A481" s="158"/>
      <c r="B481" s="158"/>
      <c r="D481" s="159"/>
      <c r="E481" s="159"/>
      <c r="F481" s="159"/>
      <c r="G481" s="159"/>
      <c r="H481" s="159"/>
    </row>
    <row r="482" spans="1:8" s="160" customFormat="1">
      <c r="A482" s="158"/>
      <c r="B482" s="158"/>
      <c r="D482" s="159"/>
      <c r="E482" s="159"/>
      <c r="F482" s="159"/>
      <c r="G482" s="159"/>
      <c r="H482" s="159"/>
    </row>
    <row r="483" spans="1:8" s="160" customFormat="1">
      <c r="A483" s="158"/>
      <c r="B483" s="158"/>
      <c r="D483" s="159"/>
      <c r="E483" s="159"/>
      <c r="F483" s="159"/>
      <c r="G483" s="159"/>
      <c r="H483" s="159"/>
    </row>
    <row r="484" spans="1:8" s="160" customFormat="1">
      <c r="A484" s="158"/>
      <c r="B484" s="158"/>
      <c r="D484" s="159"/>
      <c r="E484" s="159"/>
      <c r="F484" s="159"/>
      <c r="G484" s="159"/>
      <c r="H484" s="159"/>
    </row>
    <row r="485" spans="1:8" s="160" customFormat="1">
      <c r="A485" s="158"/>
      <c r="B485" s="158"/>
      <c r="D485" s="159"/>
      <c r="E485" s="159"/>
      <c r="F485" s="159"/>
      <c r="G485" s="159"/>
      <c r="H485" s="159"/>
    </row>
    <row r="486" spans="1:8" s="160" customFormat="1">
      <c r="A486" s="158"/>
      <c r="B486" s="158"/>
      <c r="D486" s="159"/>
      <c r="E486" s="159"/>
      <c r="F486" s="159"/>
      <c r="G486" s="159"/>
      <c r="H486" s="159"/>
    </row>
    <row r="487" spans="1:8" s="160" customFormat="1">
      <c r="A487" s="158"/>
      <c r="B487" s="158"/>
      <c r="D487" s="159"/>
      <c r="E487" s="159"/>
      <c r="F487" s="159"/>
      <c r="G487" s="159"/>
      <c r="H487" s="159"/>
    </row>
    <row r="488" spans="1:8" s="160" customFormat="1">
      <c r="A488" s="158"/>
      <c r="B488" s="158"/>
      <c r="D488" s="159"/>
      <c r="E488" s="159"/>
      <c r="F488" s="159"/>
      <c r="G488" s="159"/>
      <c r="H488" s="159"/>
    </row>
    <row r="489" spans="1:8" s="160" customFormat="1">
      <c r="A489" s="158"/>
      <c r="B489" s="158"/>
      <c r="D489" s="159"/>
      <c r="E489" s="159"/>
      <c r="F489" s="159"/>
      <c r="G489" s="159"/>
      <c r="H489" s="159"/>
    </row>
    <row r="490" spans="1:8" s="160" customFormat="1">
      <c r="A490" s="158"/>
      <c r="B490" s="158"/>
      <c r="D490" s="159"/>
      <c r="E490" s="159"/>
      <c r="F490" s="159"/>
      <c r="G490" s="159"/>
      <c r="H490" s="159"/>
    </row>
    <row r="491" spans="1:8" s="160" customFormat="1">
      <c r="A491" s="158"/>
      <c r="B491" s="158"/>
      <c r="D491" s="159"/>
      <c r="E491" s="159"/>
      <c r="F491" s="159"/>
      <c r="G491" s="159"/>
      <c r="H491" s="159"/>
    </row>
    <row r="492" spans="1:8" s="160" customFormat="1">
      <c r="A492" s="158"/>
      <c r="B492" s="158"/>
      <c r="D492" s="159"/>
      <c r="E492" s="159"/>
      <c r="F492" s="159"/>
      <c r="G492" s="159"/>
      <c r="H492" s="159"/>
    </row>
    <row r="493" spans="1:8" s="160" customFormat="1">
      <c r="A493" s="158"/>
      <c r="B493" s="158"/>
      <c r="D493" s="159"/>
      <c r="E493" s="159"/>
      <c r="F493" s="159"/>
      <c r="G493" s="159"/>
      <c r="H493" s="159"/>
    </row>
    <row r="494" spans="1:8" s="160" customFormat="1">
      <c r="A494" s="158"/>
      <c r="B494" s="158"/>
      <c r="D494" s="159"/>
      <c r="E494" s="159"/>
      <c r="F494" s="159"/>
      <c r="G494" s="159"/>
      <c r="H494" s="159"/>
    </row>
    <row r="495" spans="1:8" s="160" customFormat="1">
      <c r="A495" s="158"/>
      <c r="B495" s="158"/>
      <c r="D495" s="159"/>
      <c r="E495" s="159"/>
      <c r="F495" s="159"/>
      <c r="G495" s="159"/>
      <c r="H495" s="159"/>
    </row>
    <row r="496" spans="1:8" s="160" customFormat="1">
      <c r="A496" s="158"/>
      <c r="B496" s="158"/>
      <c r="D496" s="159"/>
      <c r="E496" s="159"/>
      <c r="F496" s="159"/>
      <c r="G496" s="159"/>
      <c r="H496" s="159"/>
    </row>
    <row r="497" spans="1:8" s="160" customFormat="1">
      <c r="A497" s="158"/>
      <c r="B497" s="158"/>
      <c r="D497" s="159"/>
      <c r="E497" s="159"/>
      <c r="F497" s="159"/>
      <c r="G497" s="159"/>
      <c r="H497" s="159"/>
    </row>
    <row r="498" spans="1:8" s="160" customFormat="1">
      <c r="A498" s="158"/>
      <c r="B498" s="158"/>
      <c r="D498" s="159"/>
      <c r="E498" s="159"/>
      <c r="F498" s="159"/>
      <c r="G498" s="159"/>
      <c r="H498" s="159"/>
    </row>
    <row r="499" spans="1:8" s="160" customFormat="1">
      <c r="A499" s="158"/>
      <c r="B499" s="158"/>
      <c r="D499" s="159"/>
      <c r="E499" s="159"/>
      <c r="F499" s="159"/>
      <c r="G499" s="159"/>
      <c r="H499" s="159"/>
    </row>
    <row r="500" spans="1:8" s="160" customFormat="1">
      <c r="A500" s="158"/>
      <c r="B500" s="158"/>
      <c r="D500" s="159"/>
      <c r="E500" s="159"/>
      <c r="F500" s="159"/>
      <c r="G500" s="159"/>
      <c r="H500" s="159"/>
    </row>
    <row r="501" spans="1:8" s="160" customFormat="1">
      <c r="A501" s="158"/>
      <c r="B501" s="158"/>
      <c r="D501" s="159"/>
      <c r="E501" s="159"/>
      <c r="F501" s="159"/>
      <c r="G501" s="159"/>
      <c r="H501" s="159"/>
    </row>
    <row r="502" spans="1:8" s="160" customFormat="1">
      <c r="A502" s="158"/>
      <c r="B502" s="158"/>
      <c r="D502" s="159"/>
      <c r="E502" s="159"/>
      <c r="F502" s="159"/>
      <c r="G502" s="159"/>
      <c r="H502" s="159"/>
    </row>
    <row r="503" spans="1:8" s="160" customFormat="1">
      <c r="A503" s="158"/>
      <c r="B503" s="158"/>
      <c r="D503" s="159"/>
      <c r="E503" s="159"/>
      <c r="F503" s="159"/>
      <c r="G503" s="159"/>
      <c r="H503" s="159"/>
    </row>
    <row r="504" spans="1:8" s="160" customFormat="1">
      <c r="A504" s="158"/>
      <c r="B504" s="158"/>
      <c r="D504" s="159"/>
      <c r="E504" s="159"/>
      <c r="F504" s="159"/>
      <c r="G504" s="159"/>
      <c r="H504" s="159"/>
    </row>
    <row r="505" spans="1:8" s="160" customFormat="1">
      <c r="A505" s="158"/>
      <c r="B505" s="158"/>
      <c r="D505" s="159"/>
      <c r="E505" s="159"/>
      <c r="F505" s="159"/>
      <c r="G505" s="159"/>
      <c r="H505" s="159"/>
    </row>
    <row r="506" spans="1:8" s="160" customFormat="1">
      <c r="A506" s="158"/>
      <c r="B506" s="158"/>
      <c r="D506" s="159"/>
      <c r="E506" s="159"/>
      <c r="F506" s="159"/>
      <c r="G506" s="159"/>
      <c r="H506" s="159"/>
    </row>
    <row r="507" spans="1:8" s="160" customFormat="1">
      <c r="A507" s="158"/>
      <c r="B507" s="158"/>
      <c r="D507" s="159"/>
      <c r="E507" s="159"/>
      <c r="F507" s="159"/>
      <c r="G507" s="159"/>
      <c r="H507" s="159"/>
    </row>
    <row r="508" spans="1:8" s="160" customFormat="1">
      <c r="A508" s="158"/>
      <c r="B508" s="158"/>
      <c r="D508" s="159"/>
      <c r="E508" s="159"/>
      <c r="F508" s="159"/>
      <c r="G508" s="159"/>
      <c r="H508" s="159"/>
    </row>
    <row r="509" spans="1:8" s="160" customFormat="1">
      <c r="A509" s="158"/>
      <c r="B509" s="158"/>
      <c r="D509" s="159"/>
      <c r="E509" s="159"/>
      <c r="F509" s="159"/>
      <c r="G509" s="159"/>
      <c r="H509" s="159"/>
    </row>
    <row r="510" spans="1:8" s="160" customFormat="1">
      <c r="A510" s="158"/>
      <c r="B510" s="158"/>
      <c r="D510" s="159"/>
      <c r="E510" s="159"/>
      <c r="F510" s="159"/>
      <c r="G510" s="159"/>
      <c r="H510" s="159"/>
    </row>
    <row r="511" spans="1:8" s="160" customFormat="1">
      <c r="A511" s="158"/>
      <c r="B511" s="158"/>
      <c r="D511" s="159"/>
      <c r="E511" s="159"/>
      <c r="F511" s="159"/>
      <c r="G511" s="159"/>
      <c r="H511" s="159"/>
    </row>
    <row r="512" spans="1:8" s="160" customFormat="1">
      <c r="A512" s="158"/>
      <c r="B512" s="158"/>
      <c r="D512" s="159"/>
      <c r="E512" s="159"/>
      <c r="F512" s="159"/>
      <c r="G512" s="159"/>
      <c r="H512" s="159"/>
    </row>
    <row r="513" spans="1:8" s="160" customFormat="1">
      <c r="A513" s="158"/>
      <c r="B513" s="158"/>
      <c r="D513" s="159"/>
      <c r="E513" s="159"/>
      <c r="F513" s="159"/>
      <c r="G513" s="159"/>
      <c r="H513" s="159"/>
    </row>
    <row r="514" spans="1:8" s="160" customFormat="1">
      <c r="A514" s="158"/>
      <c r="B514" s="158"/>
      <c r="D514" s="159"/>
      <c r="E514" s="159"/>
      <c r="F514" s="159"/>
      <c r="G514" s="159"/>
      <c r="H514" s="159"/>
    </row>
    <row r="515" spans="1:8" s="160" customFormat="1">
      <c r="A515" s="158"/>
      <c r="B515" s="158"/>
      <c r="D515" s="159"/>
      <c r="E515" s="159"/>
      <c r="F515" s="159"/>
      <c r="G515" s="159"/>
      <c r="H515" s="159"/>
    </row>
    <row r="516" spans="1:8" s="160" customFormat="1">
      <c r="A516" s="158"/>
      <c r="B516" s="158"/>
      <c r="D516" s="159"/>
      <c r="E516" s="159"/>
      <c r="F516" s="159"/>
      <c r="G516" s="159"/>
      <c r="H516" s="159"/>
    </row>
    <row r="517" spans="1:8" s="160" customFormat="1">
      <c r="A517" s="158"/>
      <c r="B517" s="158"/>
      <c r="D517" s="159"/>
      <c r="E517" s="159"/>
      <c r="F517" s="159"/>
      <c r="G517" s="159"/>
      <c r="H517" s="159"/>
    </row>
    <row r="518" spans="1:8" s="160" customFormat="1">
      <c r="A518" s="158"/>
      <c r="B518" s="158"/>
      <c r="D518" s="159"/>
      <c r="E518" s="159"/>
      <c r="F518" s="159"/>
      <c r="G518" s="159"/>
      <c r="H518" s="159"/>
    </row>
    <row r="519" spans="1:8" s="160" customFormat="1">
      <c r="A519" s="158"/>
      <c r="B519" s="158"/>
      <c r="D519" s="159"/>
      <c r="E519" s="159"/>
      <c r="F519" s="159"/>
      <c r="G519" s="159"/>
      <c r="H519" s="159"/>
    </row>
    <row r="520" spans="1:8" s="160" customFormat="1">
      <c r="A520" s="158"/>
      <c r="B520" s="158"/>
      <c r="D520" s="159"/>
      <c r="E520" s="159"/>
      <c r="F520" s="159"/>
      <c r="G520" s="159"/>
      <c r="H520" s="159"/>
    </row>
    <row r="521" spans="1:8" s="160" customFormat="1">
      <c r="A521" s="158"/>
      <c r="B521" s="158"/>
      <c r="D521" s="159"/>
      <c r="E521" s="159"/>
      <c r="F521" s="159"/>
      <c r="G521" s="159"/>
      <c r="H521" s="159"/>
    </row>
    <row r="522" spans="1:8" s="160" customFormat="1">
      <c r="A522" s="158"/>
      <c r="B522" s="158"/>
      <c r="D522" s="159"/>
      <c r="E522" s="159"/>
      <c r="F522" s="159"/>
      <c r="G522" s="159"/>
      <c r="H522" s="159"/>
    </row>
    <row r="523" spans="1:8" s="160" customFormat="1">
      <c r="A523" s="158"/>
      <c r="B523" s="158"/>
      <c r="D523" s="159"/>
      <c r="E523" s="159"/>
      <c r="F523" s="159"/>
      <c r="G523" s="159"/>
      <c r="H523" s="159"/>
    </row>
    <row r="524" spans="1:8" s="160" customFormat="1">
      <c r="A524" s="158"/>
      <c r="B524" s="158"/>
      <c r="D524" s="159"/>
      <c r="E524" s="159"/>
      <c r="F524" s="159"/>
      <c r="G524" s="159"/>
      <c r="H524" s="159"/>
    </row>
    <row r="525" spans="1:8" s="160" customFormat="1">
      <c r="A525" s="158"/>
      <c r="B525" s="158"/>
      <c r="D525" s="159"/>
      <c r="E525" s="159"/>
      <c r="F525" s="159"/>
      <c r="G525" s="159"/>
      <c r="H525" s="159"/>
    </row>
    <row r="526" spans="1:8" s="160" customFormat="1">
      <c r="A526" s="158"/>
      <c r="B526" s="158"/>
      <c r="D526" s="159"/>
      <c r="E526" s="159"/>
      <c r="F526" s="159"/>
      <c r="G526" s="159"/>
      <c r="H526" s="159"/>
    </row>
    <row r="527" spans="1:8" s="160" customFormat="1">
      <c r="A527" s="158"/>
      <c r="B527" s="158"/>
      <c r="D527" s="159"/>
      <c r="E527" s="159"/>
      <c r="F527" s="159"/>
      <c r="G527" s="159"/>
      <c r="H527" s="159"/>
    </row>
    <row r="528" spans="1:8" s="160" customFormat="1">
      <c r="A528" s="158"/>
      <c r="B528" s="158"/>
      <c r="D528" s="159"/>
      <c r="E528" s="159"/>
      <c r="F528" s="159"/>
      <c r="G528" s="159"/>
      <c r="H528" s="159"/>
    </row>
    <row r="529" spans="1:8" s="160" customFormat="1">
      <c r="A529" s="158"/>
      <c r="B529" s="158"/>
      <c r="D529" s="159"/>
      <c r="E529" s="159"/>
      <c r="F529" s="159"/>
      <c r="G529" s="159"/>
      <c r="H529" s="159"/>
    </row>
    <row r="530" spans="1:8" s="160" customFormat="1">
      <c r="A530" s="158"/>
      <c r="B530" s="158"/>
      <c r="D530" s="159"/>
      <c r="E530" s="159"/>
      <c r="F530" s="159"/>
      <c r="G530" s="159"/>
      <c r="H530" s="159"/>
    </row>
    <row r="531" spans="1:8" s="160" customFormat="1">
      <c r="A531" s="158"/>
      <c r="B531" s="158"/>
      <c r="D531" s="159"/>
      <c r="E531" s="159"/>
      <c r="F531" s="159"/>
      <c r="G531" s="159"/>
      <c r="H531" s="159"/>
    </row>
    <row r="532" spans="1:8" s="160" customFormat="1">
      <c r="A532" s="158"/>
      <c r="B532" s="158"/>
      <c r="D532" s="159"/>
      <c r="E532" s="159"/>
      <c r="F532" s="159"/>
      <c r="G532" s="159"/>
      <c r="H532" s="159"/>
    </row>
    <row r="533" spans="1:8" s="160" customFormat="1">
      <c r="A533" s="158"/>
      <c r="B533" s="158"/>
      <c r="D533" s="159"/>
      <c r="E533" s="159"/>
      <c r="F533" s="159"/>
      <c r="G533" s="159"/>
      <c r="H533" s="159"/>
    </row>
    <row r="534" spans="1:8" s="160" customFormat="1">
      <c r="A534" s="158"/>
      <c r="B534" s="158"/>
      <c r="D534" s="159"/>
      <c r="E534" s="159"/>
      <c r="F534" s="159"/>
      <c r="G534" s="159"/>
      <c r="H534" s="159"/>
    </row>
    <row r="535" spans="1:8" s="160" customFormat="1">
      <c r="A535" s="158"/>
      <c r="B535" s="158"/>
      <c r="D535" s="159"/>
      <c r="E535" s="159"/>
      <c r="F535" s="159"/>
      <c r="G535" s="159"/>
      <c r="H535" s="159"/>
    </row>
    <row r="536" spans="1:8" s="160" customFormat="1">
      <c r="A536" s="158"/>
      <c r="B536" s="158"/>
      <c r="D536" s="159"/>
      <c r="E536" s="159"/>
      <c r="F536" s="159"/>
      <c r="G536" s="159"/>
      <c r="H536" s="159"/>
    </row>
    <row r="537" spans="1:8" s="160" customFormat="1">
      <c r="A537" s="158"/>
      <c r="B537" s="158"/>
      <c r="D537" s="159"/>
      <c r="E537" s="159"/>
      <c r="F537" s="159"/>
      <c r="G537" s="159"/>
      <c r="H537" s="159"/>
    </row>
    <row r="538" spans="1:8" s="160" customFormat="1">
      <c r="A538" s="158"/>
      <c r="B538" s="158"/>
      <c r="D538" s="159"/>
      <c r="E538" s="159"/>
      <c r="F538" s="159"/>
      <c r="G538" s="159"/>
      <c r="H538" s="159"/>
    </row>
    <row r="539" spans="1:8" s="160" customFormat="1">
      <c r="A539" s="158"/>
      <c r="B539" s="158"/>
      <c r="D539" s="159"/>
      <c r="E539" s="159"/>
      <c r="F539" s="159"/>
      <c r="G539" s="159"/>
      <c r="H539" s="159"/>
    </row>
    <row r="540" spans="1:8" s="160" customFormat="1">
      <c r="A540" s="158"/>
      <c r="B540" s="158"/>
      <c r="D540" s="159"/>
      <c r="E540" s="159"/>
      <c r="F540" s="159"/>
      <c r="G540" s="159"/>
      <c r="H540" s="159"/>
    </row>
    <row r="541" spans="1:8" s="160" customFormat="1">
      <c r="A541" s="158"/>
      <c r="B541" s="158"/>
      <c r="D541" s="159"/>
      <c r="E541" s="159"/>
      <c r="F541" s="159"/>
      <c r="G541" s="159"/>
      <c r="H541" s="159"/>
    </row>
    <row r="542" spans="1:8" s="160" customFormat="1">
      <c r="A542" s="158"/>
      <c r="B542" s="158"/>
      <c r="D542" s="159"/>
      <c r="E542" s="159"/>
      <c r="F542" s="159"/>
      <c r="G542" s="159"/>
      <c r="H542" s="159"/>
    </row>
    <row r="543" spans="1:8" s="160" customFormat="1">
      <c r="A543" s="158"/>
      <c r="B543" s="158"/>
      <c r="D543" s="159"/>
      <c r="E543" s="159"/>
      <c r="F543" s="159"/>
      <c r="G543" s="159"/>
      <c r="H543" s="159"/>
    </row>
    <row r="544" spans="1:8" s="160" customFormat="1">
      <c r="A544" s="158"/>
      <c r="B544" s="158"/>
      <c r="D544" s="159"/>
      <c r="E544" s="159"/>
      <c r="F544" s="159"/>
      <c r="G544" s="159"/>
      <c r="H544" s="159"/>
    </row>
    <row r="545" spans="1:8" s="160" customFormat="1">
      <c r="A545" s="158"/>
      <c r="B545" s="158"/>
      <c r="D545" s="159"/>
      <c r="E545" s="159"/>
      <c r="F545" s="159"/>
      <c r="G545" s="159"/>
      <c r="H545" s="159"/>
    </row>
    <row r="546" spans="1:8" s="160" customFormat="1">
      <c r="A546" s="158"/>
      <c r="B546" s="158"/>
      <c r="D546" s="159"/>
      <c r="E546" s="159"/>
      <c r="F546" s="159"/>
      <c r="G546" s="159"/>
      <c r="H546" s="159"/>
    </row>
    <row r="547" spans="1:8" s="160" customFormat="1">
      <c r="A547" s="158"/>
      <c r="B547" s="158"/>
      <c r="D547" s="159"/>
      <c r="E547" s="159"/>
      <c r="F547" s="159"/>
      <c r="G547" s="159"/>
      <c r="H547" s="159"/>
    </row>
    <row r="548" spans="1:8" s="160" customFormat="1">
      <c r="A548" s="158"/>
      <c r="B548" s="158"/>
      <c r="D548" s="159"/>
      <c r="E548" s="159"/>
      <c r="F548" s="159"/>
      <c r="G548" s="159"/>
      <c r="H548" s="159"/>
    </row>
    <row r="549" spans="1:8" s="160" customFormat="1">
      <c r="A549" s="158"/>
      <c r="B549" s="158"/>
      <c r="D549" s="159"/>
      <c r="E549" s="159"/>
      <c r="F549" s="159"/>
      <c r="G549" s="159"/>
      <c r="H549" s="159"/>
    </row>
    <row r="550" spans="1:8" s="160" customFormat="1">
      <c r="A550" s="158"/>
      <c r="B550" s="158"/>
      <c r="D550" s="159"/>
      <c r="E550" s="159"/>
      <c r="F550" s="159"/>
      <c r="G550" s="159"/>
      <c r="H550" s="159"/>
    </row>
    <row r="551" spans="1:8" s="160" customFormat="1">
      <c r="A551" s="158"/>
      <c r="B551" s="158"/>
      <c r="D551" s="159"/>
      <c r="E551" s="159"/>
      <c r="F551" s="159"/>
      <c r="G551" s="159"/>
      <c r="H551" s="159"/>
    </row>
    <row r="552" spans="1:8" s="160" customFormat="1">
      <c r="A552" s="158"/>
      <c r="B552" s="158"/>
      <c r="D552" s="159"/>
      <c r="E552" s="159"/>
      <c r="F552" s="159"/>
      <c r="G552" s="159"/>
      <c r="H552" s="159"/>
    </row>
    <row r="553" spans="1:8" s="160" customFormat="1">
      <c r="A553" s="158"/>
      <c r="B553" s="158"/>
      <c r="D553" s="159"/>
      <c r="E553" s="159"/>
      <c r="F553" s="159"/>
      <c r="G553" s="159"/>
      <c r="H553" s="159"/>
    </row>
    <row r="554" spans="1:8" s="160" customFormat="1">
      <c r="A554" s="158"/>
      <c r="B554" s="158"/>
      <c r="D554" s="159"/>
      <c r="E554" s="159"/>
      <c r="F554" s="159"/>
      <c r="G554" s="159"/>
      <c r="H554" s="159"/>
    </row>
    <row r="555" spans="1:8" s="160" customFormat="1">
      <c r="A555" s="158"/>
      <c r="B555" s="158"/>
      <c r="D555" s="159"/>
      <c r="E555" s="159"/>
      <c r="F555" s="159"/>
      <c r="G555" s="159"/>
      <c r="H555" s="159"/>
    </row>
    <row r="556" spans="1:8" s="160" customFormat="1">
      <c r="A556" s="158"/>
      <c r="B556" s="158"/>
      <c r="D556" s="159"/>
      <c r="E556" s="159"/>
      <c r="F556" s="159"/>
      <c r="G556" s="159"/>
      <c r="H556" s="159"/>
    </row>
    <row r="557" spans="1:8" s="160" customFormat="1">
      <c r="A557" s="158"/>
      <c r="B557" s="158"/>
      <c r="D557" s="159"/>
      <c r="E557" s="159"/>
      <c r="F557" s="159"/>
      <c r="G557" s="159"/>
      <c r="H557" s="159"/>
    </row>
    <row r="558" spans="1:8" s="160" customFormat="1">
      <c r="A558" s="158"/>
      <c r="B558" s="158"/>
      <c r="D558" s="159"/>
      <c r="E558" s="159"/>
      <c r="F558" s="159"/>
      <c r="G558" s="159"/>
      <c r="H558" s="159"/>
    </row>
    <row r="559" spans="1:8" s="160" customFormat="1">
      <c r="A559" s="158"/>
      <c r="B559" s="158"/>
      <c r="D559" s="159"/>
      <c r="E559" s="159"/>
      <c r="F559" s="159"/>
      <c r="G559" s="159"/>
      <c r="H559" s="159"/>
    </row>
    <row r="560" spans="1:8" s="160" customFormat="1">
      <c r="A560" s="158"/>
      <c r="B560" s="158"/>
      <c r="D560" s="159"/>
      <c r="E560" s="159"/>
      <c r="F560" s="159"/>
      <c r="G560" s="159"/>
      <c r="H560" s="159"/>
    </row>
    <row r="561" spans="1:8" s="160" customFormat="1">
      <c r="A561" s="158"/>
      <c r="B561" s="158"/>
      <c r="D561" s="159"/>
      <c r="E561" s="159"/>
      <c r="F561" s="159"/>
      <c r="G561" s="159"/>
      <c r="H561" s="159"/>
    </row>
    <row r="562" spans="1:8" s="160" customFormat="1">
      <c r="A562" s="158"/>
      <c r="B562" s="158"/>
      <c r="D562" s="159"/>
      <c r="E562" s="159"/>
      <c r="F562" s="159"/>
      <c r="G562" s="159"/>
      <c r="H562" s="159"/>
    </row>
    <row r="563" spans="1:8" s="160" customFormat="1">
      <c r="A563" s="158"/>
      <c r="B563" s="158"/>
      <c r="D563" s="159"/>
      <c r="E563" s="159"/>
      <c r="F563" s="159"/>
      <c r="G563" s="159"/>
      <c r="H563" s="159"/>
    </row>
    <row r="564" spans="1:8" s="160" customFormat="1">
      <c r="A564" s="158"/>
      <c r="B564" s="158"/>
      <c r="D564" s="159"/>
      <c r="E564" s="159"/>
      <c r="F564" s="159"/>
      <c r="G564" s="159"/>
      <c r="H564" s="159"/>
    </row>
    <row r="565" spans="1:8" s="160" customFormat="1">
      <c r="A565" s="158"/>
      <c r="B565" s="158"/>
      <c r="D565" s="159"/>
      <c r="E565" s="159"/>
      <c r="F565" s="159"/>
      <c r="G565" s="159"/>
      <c r="H565" s="159"/>
    </row>
    <row r="566" spans="1:8" s="160" customFormat="1">
      <c r="A566" s="158"/>
      <c r="B566" s="158"/>
      <c r="D566" s="159"/>
      <c r="E566" s="159"/>
      <c r="F566" s="159"/>
      <c r="G566" s="159"/>
      <c r="H566" s="159"/>
    </row>
    <row r="567" spans="1:8" s="160" customFormat="1">
      <c r="A567" s="158"/>
      <c r="B567" s="158"/>
      <c r="D567" s="159"/>
      <c r="E567" s="159"/>
      <c r="F567" s="159"/>
      <c r="G567" s="159"/>
      <c r="H567" s="159"/>
    </row>
  </sheetData>
  <customSheetViews>
    <customSheetView guid="{FDA731C6-6FB3-4A94-83F6-34E751A839F6}" scale="80" fitToPage="1" printArea="1" hiddenColumns="1">
      <pane ySplit="9" topLeftCell="A88" activePane="bottomLeft" state="frozen"/>
      <selection pane="bottomLeft" activeCell="C93" sqref="C93:H93"/>
      <pageMargins left="0.70866141732283472" right="0.70866141732283472" top="0.74803149606299213" bottom="0.74803149606299213" header="0.31496062992125984" footer="0.31496062992125984"/>
      <pageSetup paperSize="9" scale="66" fitToHeight="0" orientation="portrait" r:id="rId1"/>
    </customSheetView>
  </customSheetViews>
  <mergeCells count="5">
    <mergeCell ref="A1:G1"/>
    <mergeCell ref="A3:G3"/>
    <mergeCell ref="A4:G4"/>
    <mergeCell ref="A7:C9"/>
    <mergeCell ref="D7:H7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34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6"/>
  <sheetViews>
    <sheetView view="pageBreakPreview" zoomScale="80" zoomScaleNormal="80" zoomScaleSheetLayoutView="80" workbookViewId="0">
      <pane ySplit="8" topLeftCell="A9" activePane="bottomLeft" state="frozen"/>
      <selection activeCell="F15" sqref="F15"/>
      <selection pane="bottomLeft" activeCell="J70" sqref="J70"/>
    </sheetView>
  </sheetViews>
  <sheetFormatPr defaultColWidth="9.140625" defaultRowHeight="12.75"/>
  <cols>
    <col min="1" max="1" width="19.140625" style="82" customWidth="1"/>
    <col min="2" max="2" width="37.85546875" style="82" bestFit="1" customWidth="1"/>
    <col min="3" max="3" width="51.28515625" customWidth="1"/>
    <col min="4" max="4" width="18" style="1" customWidth="1"/>
    <col min="5" max="5" width="17" style="159" customWidth="1"/>
    <col min="6" max="6" width="18" style="159" bestFit="1" customWidth="1"/>
    <col min="7" max="7" width="16.85546875" style="159" bestFit="1" customWidth="1"/>
    <col min="8" max="8" width="18" style="1" customWidth="1"/>
    <col min="9" max="9" width="16" customWidth="1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461</v>
      </c>
      <c r="B4" s="660"/>
      <c r="C4" s="660"/>
      <c r="D4" s="660"/>
      <c r="E4" s="660"/>
      <c r="F4" s="660"/>
      <c r="G4" s="660"/>
    </row>
    <row r="5" spans="1:8" s="5" customFormat="1" ht="20.25" thickBot="1">
      <c r="A5" s="15"/>
      <c r="B5" s="15"/>
      <c r="C5" s="7"/>
      <c r="D5" s="9"/>
      <c r="E5" s="178">
        <v>5.3999999999999999E-2</v>
      </c>
      <c r="F5" s="154"/>
      <c r="G5" s="180">
        <v>6</v>
      </c>
      <c r="H5" s="9"/>
    </row>
    <row r="6" spans="1:8" s="7" customFormat="1" ht="39.75" customHeight="1" thickBot="1">
      <c r="A6" s="665" t="s">
        <v>45</v>
      </c>
      <c r="B6" s="666"/>
      <c r="C6" s="666"/>
      <c r="D6" s="652" t="s">
        <v>549</v>
      </c>
      <c r="E6" s="653"/>
      <c r="F6" s="653"/>
      <c r="G6" s="653"/>
      <c r="H6" s="654"/>
    </row>
    <row r="7" spans="1:8" s="7" customFormat="1" ht="15.75" thickBot="1">
      <c r="A7" s="667"/>
      <c r="B7" s="656"/>
      <c r="C7" s="668"/>
      <c r="D7" s="420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5.75" thickBot="1">
      <c r="A8" s="669"/>
      <c r="B8" s="656"/>
      <c r="C8" s="668"/>
      <c r="D8" s="421" t="s">
        <v>65</v>
      </c>
      <c r="E8" s="294" t="s">
        <v>286</v>
      </c>
      <c r="F8" s="293" t="s">
        <v>321</v>
      </c>
      <c r="G8" s="294" t="s">
        <v>87</v>
      </c>
      <c r="H8" s="500" t="s">
        <v>969</v>
      </c>
    </row>
    <row r="9" spans="1:8" s="7" customFormat="1" ht="15">
      <c r="A9" s="478" t="s">
        <v>796</v>
      </c>
      <c r="B9" s="480" t="s">
        <v>797</v>
      </c>
      <c r="C9" s="481" t="s">
        <v>51</v>
      </c>
      <c r="D9" s="27"/>
      <c r="E9" s="133"/>
      <c r="F9" s="134"/>
      <c r="G9" s="135"/>
      <c r="H9" s="27"/>
    </row>
    <row r="10" spans="1:8" s="7" customFormat="1" ht="15">
      <c r="A10" s="479"/>
      <c r="B10" s="479"/>
      <c r="C10" s="69"/>
      <c r="D10" s="58"/>
      <c r="E10" s="136"/>
      <c r="F10" s="130"/>
      <c r="G10" s="137"/>
      <c r="H10" s="58"/>
    </row>
    <row r="11" spans="1:8" s="7" customFormat="1" ht="15">
      <c r="A11" s="479">
        <v>1600</v>
      </c>
      <c r="B11" s="479"/>
      <c r="C11" s="69" t="s">
        <v>52</v>
      </c>
      <c r="D11" s="58"/>
      <c r="E11" s="136"/>
      <c r="F11" s="136"/>
      <c r="G11" s="161"/>
      <c r="H11" s="58"/>
    </row>
    <row r="12" spans="1:8" s="7" customFormat="1" ht="15">
      <c r="A12" s="470" t="s">
        <v>570</v>
      </c>
      <c r="B12" s="470"/>
      <c r="C12" s="68" t="s">
        <v>95</v>
      </c>
      <c r="D12" s="58">
        <v>0</v>
      </c>
      <c r="E12" s="136"/>
      <c r="F12" s="136">
        <f>D12-E12</f>
        <v>0</v>
      </c>
      <c r="G12" s="161"/>
      <c r="H12" s="58"/>
    </row>
    <row r="13" spans="1:8" s="7" customFormat="1" ht="15">
      <c r="A13" s="470" t="s">
        <v>571</v>
      </c>
      <c r="B13" s="470"/>
      <c r="C13" s="68" t="s">
        <v>459</v>
      </c>
      <c r="D13" s="58">
        <v>3898018.0627396354</v>
      </c>
      <c r="E13" s="136"/>
      <c r="F13" s="136"/>
      <c r="G13" s="137">
        <f>E13/$G$5*12</f>
        <v>0</v>
      </c>
      <c r="H13" s="58">
        <v>3111714.4577418501</v>
      </c>
    </row>
    <row r="14" spans="1:8" s="6" customFormat="1" ht="15.75" thickBot="1">
      <c r="A14" s="461"/>
      <c r="B14" s="461"/>
      <c r="C14" s="69" t="s">
        <v>0</v>
      </c>
      <c r="D14" s="112">
        <f t="shared" ref="D14:G14" si="0">D12+D13</f>
        <v>3898018.0627396354</v>
      </c>
      <c r="E14" s="61">
        <f t="shared" si="0"/>
        <v>0</v>
      </c>
      <c r="F14" s="138">
        <f t="shared" si="0"/>
        <v>0</v>
      </c>
      <c r="G14" s="142">
        <f t="shared" si="0"/>
        <v>0</v>
      </c>
      <c r="H14" s="61">
        <f t="shared" ref="H14" si="1">H12+H13</f>
        <v>3111714.4577418501</v>
      </c>
    </row>
    <row r="15" spans="1:8" s="6" customFormat="1" ht="15.75" thickTop="1">
      <c r="A15" s="461"/>
      <c r="B15" s="461"/>
      <c r="C15" s="113"/>
      <c r="D15" s="12"/>
      <c r="E15" s="139"/>
      <c r="F15" s="140"/>
      <c r="G15" s="162"/>
      <c r="H15" s="37"/>
    </row>
    <row r="16" spans="1:8" s="6" customFormat="1" ht="15">
      <c r="A16" s="460" t="s">
        <v>70</v>
      </c>
      <c r="B16" s="460"/>
      <c r="C16" s="69" t="s">
        <v>71</v>
      </c>
      <c r="D16" s="12"/>
      <c r="E16" s="140"/>
      <c r="F16" s="140"/>
      <c r="G16" s="162"/>
      <c r="H16" s="12"/>
    </row>
    <row r="17" spans="1:8" s="6" customFormat="1" ht="15">
      <c r="A17" s="470" t="s">
        <v>572</v>
      </c>
      <c r="B17" s="470"/>
      <c r="C17" s="68" t="s">
        <v>84</v>
      </c>
      <c r="D17" s="58">
        <v>0</v>
      </c>
      <c r="E17" s="136"/>
      <c r="F17" s="136"/>
      <c r="G17" s="137"/>
      <c r="H17" s="58"/>
    </row>
    <row r="18" spans="1:8" s="6" customFormat="1" ht="15">
      <c r="A18" s="470" t="s">
        <v>573</v>
      </c>
      <c r="B18" s="470"/>
      <c r="C18" s="68" t="s">
        <v>407</v>
      </c>
      <c r="D18" s="58">
        <v>0</v>
      </c>
      <c r="E18" s="136"/>
      <c r="F18" s="136">
        <f>D18-E18</f>
        <v>0</v>
      </c>
      <c r="G18" s="137"/>
      <c r="H18" s="58"/>
    </row>
    <row r="19" spans="1:8" s="7" customFormat="1" ht="15.75" thickBot="1">
      <c r="A19" s="461"/>
      <c r="B19" s="461"/>
      <c r="C19" s="69" t="s">
        <v>0</v>
      </c>
      <c r="D19" s="112">
        <f>D17+D18</f>
        <v>0</v>
      </c>
      <c r="E19" s="138">
        <f t="shared" ref="E19:G19" si="2">E17+E18</f>
        <v>0</v>
      </c>
      <c r="F19" s="138">
        <f t="shared" si="2"/>
        <v>0</v>
      </c>
      <c r="G19" s="142">
        <f t="shared" si="2"/>
        <v>0</v>
      </c>
      <c r="H19" s="61"/>
    </row>
    <row r="20" spans="1:8" s="7" customFormat="1" ht="15.75" thickTop="1">
      <c r="A20" s="461"/>
      <c r="B20" s="461"/>
      <c r="C20" s="69"/>
      <c r="D20" s="12"/>
      <c r="E20" s="139"/>
      <c r="F20" s="140"/>
      <c r="G20" s="141"/>
      <c r="H20" s="37"/>
    </row>
    <row r="21" spans="1:8" s="7" customFormat="1" ht="15.75" thickBot="1">
      <c r="A21" s="461">
        <v>2800</v>
      </c>
      <c r="B21" s="461"/>
      <c r="C21" s="113" t="s">
        <v>53</v>
      </c>
      <c r="D21" s="112">
        <f>D19+D14</f>
        <v>3898018.0627396354</v>
      </c>
      <c r="E21" s="61">
        <f t="shared" ref="E21" si="3">E19+E14</f>
        <v>0</v>
      </c>
      <c r="F21" s="138">
        <f>F19+F14</f>
        <v>0</v>
      </c>
      <c r="G21" s="138">
        <f>G19+G14</f>
        <v>0</v>
      </c>
      <c r="H21" s="61">
        <f>H19+H14</f>
        <v>3111714.4577418501</v>
      </c>
    </row>
    <row r="22" spans="1:8" s="6" customFormat="1" ht="15.75" thickTop="1">
      <c r="A22" s="470"/>
      <c r="B22" s="470"/>
      <c r="C22" s="68"/>
      <c r="D22" s="58"/>
      <c r="E22" s="130"/>
      <c r="F22" s="136"/>
      <c r="G22" s="137"/>
      <c r="H22" s="57"/>
    </row>
    <row r="23" spans="1:8" s="6" customFormat="1" ht="15">
      <c r="A23" s="471">
        <v>2900</v>
      </c>
      <c r="B23" s="471"/>
      <c r="C23" s="69" t="s">
        <v>50</v>
      </c>
      <c r="D23" s="12"/>
      <c r="E23" s="140"/>
      <c r="F23" s="140"/>
      <c r="G23" s="141"/>
      <c r="H23" s="12"/>
    </row>
    <row r="24" spans="1:8" s="6" customFormat="1" ht="15">
      <c r="A24" s="471"/>
      <c r="B24" s="471"/>
      <c r="C24" s="69"/>
      <c r="D24" s="12"/>
      <c r="E24" s="140"/>
      <c r="F24" s="140"/>
      <c r="G24" s="141"/>
      <c r="H24" s="12"/>
    </row>
    <row r="25" spans="1:8" s="7" customFormat="1" ht="15">
      <c r="A25" s="471">
        <v>3000</v>
      </c>
      <c r="B25" s="471"/>
      <c r="C25" s="114" t="s">
        <v>67</v>
      </c>
      <c r="D25" s="12"/>
      <c r="E25" s="139"/>
      <c r="F25" s="140"/>
      <c r="G25" s="141"/>
      <c r="H25" s="37"/>
    </row>
    <row r="26" spans="1:8" s="6" customFormat="1" ht="15">
      <c r="A26" s="470"/>
      <c r="B26" s="470"/>
      <c r="C26" s="68"/>
      <c r="D26" s="58"/>
      <c r="E26" s="136"/>
      <c r="F26" s="136"/>
      <c r="G26" s="137"/>
      <c r="H26" s="58"/>
    </row>
    <row r="27" spans="1:8" s="6" customFormat="1" ht="15">
      <c r="A27" s="470" t="s">
        <v>497</v>
      </c>
      <c r="B27" s="482" t="s">
        <v>881</v>
      </c>
      <c r="C27" s="68" t="s">
        <v>10</v>
      </c>
      <c r="D27" s="58">
        <v>2639723.8963296055</v>
      </c>
      <c r="E27" s="136">
        <v>1115825.56</v>
      </c>
      <c r="F27" s="136">
        <f>D27-E27</f>
        <v>1523898.3363296054</v>
      </c>
      <c r="G27" s="137">
        <f>E27/$G$5*12</f>
        <v>2231651.12</v>
      </c>
      <c r="H27" s="137">
        <v>2149455.8207915886</v>
      </c>
    </row>
    <row r="28" spans="1:8" s="6" customFormat="1" ht="15">
      <c r="A28" s="470" t="s">
        <v>498</v>
      </c>
      <c r="B28" s="470"/>
      <c r="C28" s="68" t="s">
        <v>11</v>
      </c>
      <c r="D28" s="58">
        <v>0</v>
      </c>
      <c r="E28" s="136"/>
      <c r="F28" s="136">
        <f>D28-E28</f>
        <v>0</v>
      </c>
      <c r="G28" s="137"/>
      <c r="H28" s="58"/>
    </row>
    <row r="29" spans="1:8" s="6" customFormat="1" ht="15.75" thickBot="1">
      <c r="A29" s="470"/>
      <c r="B29" s="470"/>
      <c r="C29" s="69" t="s">
        <v>0</v>
      </c>
      <c r="D29" s="112">
        <f t="shared" ref="D29:G29" si="4">D27+D28</f>
        <v>2639723.8963296055</v>
      </c>
      <c r="E29" s="143">
        <f t="shared" si="4"/>
        <v>1115825.56</v>
      </c>
      <c r="F29" s="143">
        <f t="shared" si="4"/>
        <v>1523898.3363296054</v>
      </c>
      <c r="G29" s="144">
        <f t="shared" si="4"/>
        <v>2231651.12</v>
      </c>
      <c r="H29" s="21">
        <f t="shared" ref="H29" si="5">H27+H28</f>
        <v>2149455.8207915886</v>
      </c>
    </row>
    <row r="30" spans="1:8" s="6" customFormat="1" ht="15.75" thickTop="1">
      <c r="A30" s="470"/>
      <c r="B30" s="470"/>
      <c r="C30" s="476"/>
      <c r="D30" s="58"/>
      <c r="E30" s="136"/>
      <c r="F30" s="136"/>
      <c r="G30" s="137"/>
      <c r="H30" s="58"/>
    </row>
    <row r="31" spans="1:8" s="6" customFormat="1" ht="15">
      <c r="A31" s="460" t="s">
        <v>68</v>
      </c>
      <c r="B31" s="460"/>
      <c r="C31" s="69" t="s">
        <v>69</v>
      </c>
      <c r="D31" s="58"/>
      <c r="E31" s="136"/>
      <c r="F31" s="136"/>
      <c r="G31" s="137"/>
      <c r="H31" s="58"/>
    </row>
    <row r="32" spans="1:8" s="6" customFormat="1" ht="15">
      <c r="A32" s="470" t="s">
        <v>499</v>
      </c>
      <c r="B32" s="482" t="s">
        <v>881</v>
      </c>
      <c r="C32" s="68" t="s">
        <v>12</v>
      </c>
      <c r="D32" s="58">
        <v>213006.09136080043</v>
      </c>
      <c r="E32" s="136">
        <v>125000.36</v>
      </c>
      <c r="F32" s="136">
        <f t="shared" ref="F32:F40" si="6">D32-E32</f>
        <v>88005.731360800433</v>
      </c>
      <c r="G32" s="137">
        <f t="shared" ref="G32:G40" si="7">E32/$G$5*12</f>
        <v>250000.72</v>
      </c>
      <c r="H32" s="58">
        <v>172150.41839929909</v>
      </c>
    </row>
    <row r="33" spans="1:8" s="6" customFormat="1" ht="15">
      <c r="A33" s="470" t="s">
        <v>500</v>
      </c>
      <c r="B33" s="482" t="s">
        <v>881</v>
      </c>
      <c r="C33" s="68" t="s">
        <v>35</v>
      </c>
      <c r="D33" s="58">
        <v>125640</v>
      </c>
      <c r="E33" s="136">
        <v>62820</v>
      </c>
      <c r="F33" s="136">
        <f t="shared" si="6"/>
        <v>62820</v>
      </c>
      <c r="G33" s="137">
        <f t="shared" si="7"/>
        <v>125640</v>
      </c>
      <c r="H33" s="58">
        <v>125640</v>
      </c>
    </row>
    <row r="34" spans="1:8" s="6" customFormat="1" ht="15">
      <c r="A34" s="470" t="s">
        <v>501</v>
      </c>
      <c r="B34" s="482" t="s">
        <v>881</v>
      </c>
      <c r="C34" s="68" t="s">
        <v>26</v>
      </c>
      <c r="D34" s="58">
        <v>54000</v>
      </c>
      <c r="E34" s="136">
        <v>0</v>
      </c>
      <c r="F34" s="136">
        <f t="shared" si="6"/>
        <v>54000</v>
      </c>
      <c r="G34" s="137">
        <f t="shared" si="7"/>
        <v>0</v>
      </c>
      <c r="H34" s="58">
        <v>43200</v>
      </c>
    </row>
    <row r="35" spans="1:8" s="6" customFormat="1" ht="15">
      <c r="A35" s="470" t="s">
        <v>502</v>
      </c>
      <c r="B35" s="482" t="s">
        <v>881</v>
      </c>
      <c r="C35" s="68" t="s">
        <v>27</v>
      </c>
      <c r="D35" s="58">
        <v>32400</v>
      </c>
      <c r="E35" s="136">
        <v>0</v>
      </c>
      <c r="F35" s="136">
        <f t="shared" si="6"/>
        <v>32400</v>
      </c>
      <c r="G35" s="137">
        <f t="shared" si="7"/>
        <v>0</v>
      </c>
      <c r="H35" s="58">
        <v>27600</v>
      </c>
    </row>
    <row r="36" spans="1:8" s="6" customFormat="1" ht="15">
      <c r="A36" s="470" t="s">
        <v>503</v>
      </c>
      <c r="B36" s="482" t="s">
        <v>881</v>
      </c>
      <c r="C36" s="68" t="s">
        <v>25</v>
      </c>
      <c r="D36" s="58">
        <v>118061.52</v>
      </c>
      <c r="E36" s="136">
        <v>35333.39</v>
      </c>
      <c r="F36" s="136">
        <f t="shared" si="6"/>
        <v>82728.13</v>
      </c>
      <c r="G36" s="137">
        <f t="shared" si="7"/>
        <v>70666.78</v>
      </c>
      <c r="H36" s="58">
        <v>70754.759999999995</v>
      </c>
    </row>
    <row r="37" spans="1:8" s="6" customFormat="1" ht="15">
      <c r="A37" s="470" t="s">
        <v>504</v>
      </c>
      <c r="B37" s="482" t="s">
        <v>881</v>
      </c>
      <c r="C37" s="68" t="s">
        <v>323</v>
      </c>
      <c r="D37" s="58">
        <v>400951.32955169061</v>
      </c>
      <c r="E37" s="136">
        <v>177104.87</v>
      </c>
      <c r="F37" s="136">
        <f t="shared" si="6"/>
        <v>223846.45955169061</v>
      </c>
      <c r="G37" s="137">
        <f t="shared" si="7"/>
        <v>354209.74</v>
      </c>
      <c r="H37" s="58">
        <v>334029.79204423015</v>
      </c>
    </row>
    <row r="38" spans="1:8" s="6" customFormat="1" ht="15">
      <c r="A38" s="470" t="s">
        <v>721</v>
      </c>
      <c r="B38" s="482" t="s">
        <v>881</v>
      </c>
      <c r="C38" s="68" t="s">
        <v>13</v>
      </c>
      <c r="D38" s="58">
        <v>27933.385497538769</v>
      </c>
      <c r="E38" s="136">
        <v>594.88</v>
      </c>
      <c r="F38" s="136">
        <f t="shared" si="6"/>
        <v>27338.505497538768</v>
      </c>
      <c r="G38" s="137">
        <f t="shared" si="7"/>
        <v>1189.76</v>
      </c>
      <c r="H38" s="58">
        <v>22465.466506736233</v>
      </c>
    </row>
    <row r="39" spans="1:8" s="6" customFormat="1" ht="15">
      <c r="A39" s="470" t="s">
        <v>505</v>
      </c>
      <c r="B39" s="482" t="s">
        <v>881</v>
      </c>
      <c r="C39" s="68" t="s">
        <v>14</v>
      </c>
      <c r="D39" s="58">
        <v>10707.839999999998</v>
      </c>
      <c r="E39" s="136">
        <v>2974.4</v>
      </c>
      <c r="F39" s="136">
        <f t="shared" si="6"/>
        <v>7733.4399999999987</v>
      </c>
      <c r="G39" s="137">
        <f t="shared" si="7"/>
        <v>5948.8</v>
      </c>
      <c r="H39" s="58">
        <v>8923.1999999999989</v>
      </c>
    </row>
    <row r="40" spans="1:8" s="6" customFormat="1" ht="15">
      <c r="A40" s="470" t="s">
        <v>506</v>
      </c>
      <c r="B40" s="482" t="s">
        <v>881</v>
      </c>
      <c r="C40" s="68" t="s">
        <v>324</v>
      </c>
      <c r="D40" s="58">
        <v>594</v>
      </c>
      <c r="E40" s="136">
        <v>210</v>
      </c>
      <c r="F40" s="136">
        <f t="shared" si="6"/>
        <v>384</v>
      </c>
      <c r="G40" s="137">
        <f t="shared" si="7"/>
        <v>420</v>
      </c>
      <c r="H40" s="58">
        <v>495</v>
      </c>
    </row>
    <row r="41" spans="1:8" s="7" customFormat="1" ht="15.75" thickBot="1">
      <c r="A41" s="461"/>
      <c r="B41" s="461"/>
      <c r="C41" s="69" t="s">
        <v>0</v>
      </c>
      <c r="D41" s="112">
        <f t="shared" ref="D41" si="8">SUM(D32:D40)</f>
        <v>983294.16641002975</v>
      </c>
      <c r="E41" s="21">
        <f>SUM(E32:E40)</f>
        <v>404037.9</v>
      </c>
      <c r="F41" s="143">
        <f t="shared" ref="F41:G41" si="9">SUM(F32:F40)</f>
        <v>579256.26641002973</v>
      </c>
      <c r="G41" s="144">
        <f t="shared" si="9"/>
        <v>808075.8</v>
      </c>
      <c r="H41" s="21">
        <f t="shared" ref="H41" si="10">SUM(H32:H40)</f>
        <v>805258.6369502655</v>
      </c>
    </row>
    <row r="42" spans="1:8" s="6" customFormat="1" ht="15.75" thickTop="1">
      <c r="A42" s="470"/>
      <c r="B42" s="470"/>
      <c r="C42" s="68"/>
      <c r="D42" s="58"/>
      <c r="E42" s="136"/>
      <c r="F42" s="136"/>
      <c r="G42" s="137"/>
      <c r="H42" s="58"/>
    </row>
    <row r="43" spans="1:8" s="6" customFormat="1" ht="15">
      <c r="A43" s="470" t="s">
        <v>507</v>
      </c>
      <c r="B43" s="470"/>
      <c r="C43" s="68" t="s">
        <v>341</v>
      </c>
      <c r="D43" s="58">
        <v>0</v>
      </c>
      <c r="E43" s="136">
        <v>0</v>
      </c>
      <c r="F43" s="136">
        <f>D43-E43</f>
        <v>0</v>
      </c>
      <c r="G43" s="137">
        <v>0</v>
      </c>
      <c r="H43" s="58"/>
    </row>
    <row r="44" spans="1:8" s="6" customFormat="1" ht="15">
      <c r="A44" s="470"/>
      <c r="B44" s="470"/>
      <c r="C44" s="68"/>
      <c r="D44" s="58"/>
      <c r="E44" s="136"/>
      <c r="F44" s="136"/>
      <c r="G44" s="137"/>
      <c r="H44" s="58"/>
    </row>
    <row r="45" spans="1:8" s="6" customFormat="1" ht="15">
      <c r="A45" s="470"/>
      <c r="B45" s="470"/>
      <c r="C45" s="68"/>
      <c r="D45" s="58"/>
      <c r="E45" s="136"/>
      <c r="F45" s="136"/>
      <c r="G45" s="137"/>
      <c r="H45" s="58"/>
    </row>
    <row r="46" spans="1:8" s="6" customFormat="1" ht="15">
      <c r="A46" s="470"/>
      <c r="B46" s="470"/>
      <c r="C46" s="68"/>
      <c r="D46" s="58"/>
      <c r="E46" s="136"/>
      <c r="F46" s="136"/>
      <c r="G46" s="137"/>
      <c r="H46" s="58"/>
    </row>
    <row r="47" spans="1:8" s="6" customFormat="1" ht="15">
      <c r="A47" s="471">
        <v>3800</v>
      </c>
      <c r="B47" s="471"/>
      <c r="C47" s="69" t="s">
        <v>55</v>
      </c>
      <c r="D47" s="58"/>
      <c r="E47" s="136"/>
      <c r="F47" s="136"/>
      <c r="G47" s="137"/>
      <c r="H47" s="58"/>
    </row>
    <row r="48" spans="1:8" s="6" customFormat="1" ht="15">
      <c r="A48" s="470" t="s">
        <v>508</v>
      </c>
      <c r="B48" s="470"/>
      <c r="C48" s="68" t="s">
        <v>47</v>
      </c>
      <c r="D48" s="58"/>
      <c r="E48" s="136"/>
      <c r="F48" s="136">
        <f>D48-E48</f>
        <v>0</v>
      </c>
      <c r="G48" s="137">
        <f t="shared" ref="G48" si="11">E48/$G$5*12</f>
        <v>0</v>
      </c>
      <c r="H48" s="58"/>
    </row>
    <row r="49" spans="1:8" s="6" customFormat="1" ht="15.75" thickBot="1">
      <c r="A49" s="470"/>
      <c r="B49" s="470"/>
      <c r="C49" s="69" t="s">
        <v>0</v>
      </c>
      <c r="D49" s="112">
        <f>SUM(D48:D48)</f>
        <v>0</v>
      </c>
      <c r="E49" s="143">
        <f t="shared" ref="E49:G49" si="12">SUM(E48:E48)</f>
        <v>0</v>
      </c>
      <c r="F49" s="143">
        <f t="shared" si="12"/>
        <v>0</v>
      </c>
      <c r="G49" s="145">
        <f t="shared" si="12"/>
        <v>0</v>
      </c>
      <c r="H49" s="21"/>
    </row>
    <row r="50" spans="1:8" s="6" customFormat="1" ht="15.75" thickTop="1">
      <c r="A50" s="471"/>
      <c r="B50" s="471"/>
      <c r="C50" s="69"/>
      <c r="D50" s="58"/>
      <c r="E50" s="136"/>
      <c r="F50" s="136"/>
      <c r="G50" s="137"/>
      <c r="H50" s="58"/>
    </row>
    <row r="51" spans="1:8" s="6" customFormat="1" ht="15">
      <c r="A51" s="471"/>
      <c r="B51" s="471"/>
      <c r="C51" s="69"/>
      <c r="D51" s="58"/>
      <c r="E51" s="136"/>
      <c r="F51" s="136"/>
      <c r="G51" s="137"/>
      <c r="H51" s="58"/>
    </row>
    <row r="52" spans="1:8" s="6" customFormat="1" ht="15">
      <c r="A52" s="471">
        <v>4400</v>
      </c>
      <c r="B52" s="471"/>
      <c r="C52" s="483" t="s">
        <v>57</v>
      </c>
      <c r="D52" s="58"/>
      <c r="E52" s="136"/>
      <c r="F52" s="136"/>
      <c r="G52" s="137"/>
      <c r="H52" s="58"/>
    </row>
    <row r="53" spans="1:8" s="6" customFormat="1" ht="15">
      <c r="A53" s="470" t="s">
        <v>653</v>
      </c>
      <c r="B53" s="470"/>
      <c r="C53" s="68" t="s">
        <v>556</v>
      </c>
      <c r="D53" s="58"/>
      <c r="E53" s="136"/>
      <c r="F53" s="136"/>
      <c r="G53" s="137">
        <f t="shared" ref="G53:G62" si="13">E53/$G$5*12</f>
        <v>0</v>
      </c>
      <c r="H53" s="58"/>
    </row>
    <row r="54" spans="1:8" s="6" customFormat="1" ht="15">
      <c r="A54" s="470" t="s">
        <v>510</v>
      </c>
      <c r="B54" s="470"/>
      <c r="C54" s="68" t="s">
        <v>705</v>
      </c>
      <c r="D54" s="58"/>
      <c r="E54" s="136"/>
      <c r="F54" s="136"/>
      <c r="G54" s="137">
        <f t="shared" si="13"/>
        <v>0</v>
      </c>
      <c r="H54" s="58"/>
    </row>
    <row r="55" spans="1:8" s="6" customFormat="1" ht="15">
      <c r="A55" s="470" t="s">
        <v>511</v>
      </c>
      <c r="B55" s="470" t="s">
        <v>882</v>
      </c>
      <c r="C55" s="68" t="s">
        <v>18</v>
      </c>
      <c r="D55" s="58">
        <v>20000</v>
      </c>
      <c r="E55" s="136"/>
      <c r="F55" s="136">
        <f t="shared" ref="F55:F62" si="14">D55-E55</f>
        <v>20000</v>
      </c>
      <c r="G55" s="137">
        <f t="shared" si="13"/>
        <v>0</v>
      </c>
      <c r="H55" s="58"/>
    </row>
    <row r="56" spans="1:8" s="6" customFormat="1" ht="15">
      <c r="A56" s="470" t="s">
        <v>509</v>
      </c>
      <c r="B56" s="470" t="s">
        <v>883</v>
      </c>
      <c r="C56" s="68" t="s">
        <v>19</v>
      </c>
      <c r="D56" s="58">
        <v>110000</v>
      </c>
      <c r="E56" s="136">
        <v>10897.8</v>
      </c>
      <c r="F56" s="136">
        <f t="shared" si="14"/>
        <v>99102.2</v>
      </c>
      <c r="G56" s="137">
        <f>E56/$G$5*12</f>
        <v>21795.599999999999</v>
      </c>
      <c r="H56" s="58">
        <v>19000</v>
      </c>
    </row>
    <row r="57" spans="1:8" s="6" customFormat="1" ht="15">
      <c r="A57" s="470" t="s">
        <v>512</v>
      </c>
      <c r="B57" s="470"/>
      <c r="C57" s="68" t="s">
        <v>37</v>
      </c>
      <c r="D57" s="58"/>
      <c r="E57" s="136"/>
      <c r="F57" s="136">
        <f t="shared" si="14"/>
        <v>0</v>
      </c>
      <c r="G57" s="137">
        <f t="shared" si="13"/>
        <v>0</v>
      </c>
      <c r="H57" s="58"/>
    </row>
    <row r="58" spans="1:8" s="6" customFormat="1" ht="15">
      <c r="A58" s="470" t="s">
        <v>659</v>
      </c>
      <c r="B58" s="470" t="s">
        <v>885</v>
      </c>
      <c r="C58" s="68" t="s">
        <v>654</v>
      </c>
      <c r="D58" s="58">
        <v>100000</v>
      </c>
      <c r="E58" s="136"/>
      <c r="F58" s="136">
        <f t="shared" si="14"/>
        <v>100000</v>
      </c>
      <c r="G58" s="137">
        <f t="shared" si="13"/>
        <v>0</v>
      </c>
      <c r="H58" s="58">
        <v>80000</v>
      </c>
    </row>
    <row r="59" spans="1:8" s="6" customFormat="1" ht="15">
      <c r="A59" s="470" t="s">
        <v>660</v>
      </c>
      <c r="B59" s="470"/>
      <c r="C59" s="68" t="s">
        <v>655</v>
      </c>
      <c r="D59" s="58"/>
      <c r="E59" s="136"/>
      <c r="F59" s="136">
        <f t="shared" si="14"/>
        <v>0</v>
      </c>
      <c r="G59" s="137">
        <f t="shared" si="13"/>
        <v>0</v>
      </c>
      <c r="H59" s="58"/>
    </row>
    <row r="60" spans="1:8" s="6" customFormat="1" ht="15">
      <c r="A60" s="470" t="s">
        <v>661</v>
      </c>
      <c r="B60" s="470" t="s">
        <v>884</v>
      </c>
      <c r="C60" s="68" t="s">
        <v>656</v>
      </c>
      <c r="D60" s="58">
        <v>12000</v>
      </c>
      <c r="E60" s="136"/>
      <c r="F60" s="136">
        <f t="shared" si="14"/>
        <v>12000</v>
      </c>
      <c r="G60" s="137">
        <f t="shared" si="13"/>
        <v>0</v>
      </c>
      <c r="H60" s="58">
        <v>8000</v>
      </c>
    </row>
    <row r="61" spans="1:8" s="6" customFormat="1" ht="15">
      <c r="A61" s="470" t="s">
        <v>662</v>
      </c>
      <c r="B61" s="470" t="s">
        <v>886</v>
      </c>
      <c r="C61" s="68" t="s">
        <v>657</v>
      </c>
      <c r="D61" s="58">
        <v>25000</v>
      </c>
      <c r="E61" s="58">
        <v>7385</v>
      </c>
      <c r="F61" s="136">
        <f t="shared" si="14"/>
        <v>17615</v>
      </c>
      <c r="G61" s="137">
        <f t="shared" si="13"/>
        <v>14770</v>
      </c>
      <c r="H61" s="58">
        <v>25000</v>
      </c>
    </row>
    <row r="62" spans="1:8" s="6" customFormat="1" ht="15">
      <c r="A62" s="470" t="s">
        <v>663</v>
      </c>
      <c r="B62" s="470" t="s">
        <v>887</v>
      </c>
      <c r="C62" s="68" t="s">
        <v>658</v>
      </c>
      <c r="D62" s="58">
        <v>8000</v>
      </c>
      <c r="E62" s="136"/>
      <c r="F62" s="136">
        <f t="shared" si="14"/>
        <v>8000</v>
      </c>
      <c r="G62" s="137">
        <f t="shared" si="13"/>
        <v>0</v>
      </c>
      <c r="H62" s="58">
        <v>0</v>
      </c>
    </row>
    <row r="63" spans="1:8" s="7" customFormat="1" ht="15.75" thickBot="1">
      <c r="A63" s="461"/>
      <c r="B63" s="461"/>
      <c r="C63" s="68"/>
      <c r="D63" s="340">
        <f>SUM(D53:D62)</f>
        <v>275000</v>
      </c>
      <c r="E63" s="143">
        <f>SUM(E53:E62)</f>
        <v>18282.8</v>
      </c>
      <c r="F63" s="143">
        <f t="shared" ref="F63:G63" si="15">SUM(F53:F62)</f>
        <v>256717.2</v>
      </c>
      <c r="G63" s="143">
        <f t="shared" si="15"/>
        <v>36565.599999999999</v>
      </c>
      <c r="H63" s="143">
        <f>SUM(H53:H62)</f>
        <v>132000</v>
      </c>
    </row>
    <row r="64" spans="1:8" s="6" customFormat="1" ht="15.75" thickTop="1">
      <c r="A64" s="470"/>
      <c r="B64" s="470"/>
      <c r="C64" s="69" t="s">
        <v>0</v>
      </c>
      <c r="D64" s="58"/>
      <c r="E64" s="136"/>
      <c r="F64" s="136"/>
      <c r="G64" s="137"/>
      <c r="H64" s="58"/>
    </row>
    <row r="65" spans="1:8" s="6" customFormat="1" ht="15">
      <c r="A65" s="470"/>
      <c r="B65" s="470"/>
      <c r="C65" s="68"/>
      <c r="D65" s="12"/>
      <c r="E65" s="139"/>
      <c r="F65" s="139"/>
      <c r="G65" s="141"/>
      <c r="H65" s="37"/>
    </row>
    <row r="66" spans="1:8" s="6" customFormat="1" ht="30.75" thickBot="1">
      <c r="A66" s="470">
        <v>4600</v>
      </c>
      <c r="B66" s="470"/>
      <c r="C66" s="117" t="s">
        <v>59</v>
      </c>
      <c r="D66" s="112">
        <f t="shared" ref="D66:G66" si="16">D63+D49+D43+D41+D29</f>
        <v>3898018.0627396354</v>
      </c>
      <c r="E66" s="143">
        <f t="shared" si="16"/>
        <v>1538146.26</v>
      </c>
      <c r="F66" s="143">
        <f t="shared" si="16"/>
        <v>2359871.8027396351</v>
      </c>
      <c r="G66" s="144">
        <f t="shared" si="16"/>
        <v>3076292.52</v>
      </c>
      <c r="H66" s="21">
        <f t="shared" ref="H66" si="17">H63+H49+H43+H41+H29</f>
        <v>3086714.4577418542</v>
      </c>
    </row>
    <row r="67" spans="1:8" s="6" customFormat="1" ht="15.75" thickTop="1">
      <c r="A67" s="470"/>
      <c r="B67" s="470"/>
      <c r="C67" s="68"/>
      <c r="D67" s="58"/>
      <c r="E67" s="136"/>
      <c r="F67" s="136"/>
      <c r="G67" s="137"/>
      <c r="H67" s="58"/>
    </row>
    <row r="68" spans="1:8" s="6" customFormat="1" ht="15">
      <c r="A68" s="461"/>
      <c r="B68" s="461"/>
      <c r="C68" s="68"/>
      <c r="D68" s="12"/>
      <c r="E68" s="139"/>
      <c r="F68" s="139"/>
      <c r="G68" s="141"/>
      <c r="H68" s="37"/>
    </row>
    <row r="69" spans="1:8" s="6" customFormat="1" ht="15.75" thickBot="1">
      <c r="A69" s="461">
        <v>5400</v>
      </c>
      <c r="B69" s="461"/>
      <c r="C69" s="113" t="s">
        <v>60</v>
      </c>
      <c r="D69" s="112">
        <f t="shared" ref="D69:G69" si="18">D21-D66</f>
        <v>0</v>
      </c>
      <c r="E69" s="143">
        <f t="shared" si="18"/>
        <v>-1538146.26</v>
      </c>
      <c r="F69" s="143">
        <f t="shared" si="18"/>
        <v>-2359871.8027396351</v>
      </c>
      <c r="G69" s="145">
        <f t="shared" si="18"/>
        <v>-3076292.52</v>
      </c>
      <c r="H69" s="21">
        <f t="shared" ref="H69" si="19">H21-H66</f>
        <v>24999.999999995809</v>
      </c>
    </row>
    <row r="70" spans="1:8" s="6" customFormat="1" ht="15.75" thickTop="1">
      <c r="A70" s="470"/>
      <c r="B70" s="470"/>
      <c r="C70" s="68"/>
      <c r="D70" s="58"/>
      <c r="E70" s="136"/>
      <c r="F70" s="136"/>
      <c r="G70" s="137"/>
      <c r="H70" s="58"/>
    </row>
    <row r="71" spans="1:8" s="6" customFormat="1" ht="15">
      <c r="A71" s="461"/>
      <c r="B71" s="461"/>
      <c r="C71" s="68"/>
      <c r="D71" s="58"/>
      <c r="E71" s="136"/>
      <c r="F71" s="136"/>
      <c r="G71" s="137"/>
      <c r="H71" s="58"/>
    </row>
    <row r="72" spans="1:8" s="6" customFormat="1" ht="30">
      <c r="A72" s="461">
        <v>6300</v>
      </c>
      <c r="B72" s="461"/>
      <c r="C72" s="117" t="s">
        <v>61</v>
      </c>
      <c r="D72" s="58">
        <v>0</v>
      </c>
      <c r="E72" s="136"/>
      <c r="F72" s="136"/>
      <c r="G72" s="137">
        <v>0</v>
      </c>
      <c r="H72" s="58"/>
    </row>
    <row r="73" spans="1:8" s="6" customFormat="1" ht="15">
      <c r="A73" s="470" t="s">
        <v>574</v>
      </c>
      <c r="B73" s="470"/>
      <c r="C73" s="68" t="s">
        <v>47</v>
      </c>
      <c r="D73" s="58">
        <v>0</v>
      </c>
      <c r="E73" s="136"/>
      <c r="F73" s="136"/>
      <c r="G73" s="137">
        <v>0</v>
      </c>
      <c r="H73" s="58"/>
    </row>
    <row r="74" spans="1:8" s="7" customFormat="1" ht="15">
      <c r="A74" s="470" t="s">
        <v>575</v>
      </c>
      <c r="B74" s="470"/>
      <c r="C74" s="68" t="s">
        <v>34</v>
      </c>
      <c r="D74" s="473">
        <v>0</v>
      </c>
      <c r="E74" s="146">
        <v>0</v>
      </c>
      <c r="F74" s="146"/>
      <c r="G74" s="147">
        <v>0</v>
      </c>
      <c r="H74" s="44"/>
    </row>
    <row r="75" spans="1:8" s="6" customFormat="1" ht="15.75" thickBot="1">
      <c r="A75" s="470"/>
      <c r="B75" s="470"/>
      <c r="C75" s="69" t="s">
        <v>0</v>
      </c>
      <c r="D75" s="474">
        <f>SUM(D73:D74)</f>
        <v>0</v>
      </c>
      <c r="E75" s="148">
        <f>SUM(E73:E74)</f>
        <v>0</v>
      </c>
      <c r="F75" s="148"/>
      <c r="G75" s="149">
        <v>0</v>
      </c>
      <c r="H75" s="43"/>
    </row>
    <row r="76" spans="1:8" s="6" customFormat="1" ht="15.75" thickTop="1">
      <c r="A76" s="470"/>
      <c r="B76" s="470"/>
      <c r="C76" s="68"/>
      <c r="D76" s="58"/>
      <c r="E76" s="136"/>
      <c r="F76" s="136"/>
      <c r="G76" s="137"/>
      <c r="H76" s="58"/>
    </row>
    <row r="77" spans="1:8" s="6" customFormat="1" ht="15">
      <c r="A77" s="471"/>
      <c r="B77" s="471"/>
      <c r="C77" s="68"/>
      <c r="D77" s="58"/>
      <c r="E77" s="136"/>
      <c r="F77" s="136"/>
      <c r="G77" s="137"/>
      <c r="H77" s="58"/>
    </row>
    <row r="78" spans="1:8" s="6" customFormat="1" ht="15">
      <c r="A78" s="471">
        <v>6400</v>
      </c>
      <c r="B78" s="471"/>
      <c r="C78" s="117" t="s">
        <v>76</v>
      </c>
      <c r="D78" s="58"/>
      <c r="E78" s="136"/>
      <c r="F78" s="136"/>
      <c r="G78" s="137"/>
      <c r="H78" s="58"/>
    </row>
    <row r="79" spans="1:8" s="7" customFormat="1" ht="15">
      <c r="A79" s="470" t="s">
        <v>220</v>
      </c>
      <c r="B79" s="470"/>
      <c r="C79" s="68" t="s">
        <v>82</v>
      </c>
      <c r="D79" s="12"/>
      <c r="E79" s="139"/>
      <c r="F79" s="139"/>
      <c r="G79" s="141"/>
      <c r="H79" s="37"/>
    </row>
    <row r="80" spans="1:8" s="7" customFormat="1" ht="15.75" thickBot="1">
      <c r="A80" s="461"/>
      <c r="B80" s="461"/>
      <c r="C80" s="69" t="s">
        <v>0</v>
      </c>
      <c r="D80" s="112">
        <f>D79</f>
        <v>0</v>
      </c>
      <c r="E80" s="143">
        <f>E79</f>
        <v>0</v>
      </c>
      <c r="F80" s="143"/>
      <c r="G80" s="145">
        <v>0</v>
      </c>
      <c r="H80" s="21"/>
    </row>
    <row r="81" spans="1:8" s="7" customFormat="1" ht="15.75" thickTop="1">
      <c r="A81" s="461"/>
      <c r="B81" s="461"/>
      <c r="C81" s="69"/>
      <c r="D81" s="12"/>
      <c r="E81" s="139"/>
      <c r="F81" s="139"/>
      <c r="G81" s="141"/>
      <c r="H81" s="37"/>
    </row>
    <row r="82" spans="1:8" s="7" customFormat="1" ht="15.75" thickBot="1">
      <c r="A82" s="461"/>
      <c r="B82" s="461"/>
      <c r="C82" s="69"/>
      <c r="D82" s="474"/>
      <c r="E82" s="150"/>
      <c r="F82" s="150"/>
      <c r="G82" s="149"/>
      <c r="H82" s="45"/>
    </row>
    <row r="83" spans="1:8" s="7" customFormat="1" ht="31.5" thickTop="1" thickBot="1">
      <c r="A83" s="472"/>
      <c r="B83" s="472"/>
      <c r="C83" s="477" t="s">
        <v>62</v>
      </c>
      <c r="D83" s="475">
        <f t="shared" ref="D83:G83" si="20">D69-D75-D80</f>
        <v>0</v>
      </c>
      <c r="E83" s="151">
        <f t="shared" si="20"/>
        <v>-1538146.26</v>
      </c>
      <c r="F83" s="151">
        <f t="shared" si="20"/>
        <v>-2359871.8027396351</v>
      </c>
      <c r="G83" s="152">
        <f t="shared" si="20"/>
        <v>-3076292.52</v>
      </c>
      <c r="H83" s="102">
        <f t="shared" ref="H83" si="21">H69-H75-H80</f>
        <v>24999.999999995809</v>
      </c>
    </row>
    <row r="84" spans="1:8" s="6" customFormat="1" ht="15">
      <c r="A84" s="92"/>
      <c r="B84" s="92"/>
      <c r="C84" s="20"/>
      <c r="D84" s="9"/>
      <c r="E84" s="163"/>
      <c r="F84" s="163"/>
      <c r="G84" s="163"/>
      <c r="H84" s="9"/>
    </row>
    <row r="85" spans="1:8" s="13" customFormat="1" ht="16.5">
      <c r="A85" s="99"/>
      <c r="B85" s="99"/>
      <c r="D85" s="14"/>
      <c r="E85" s="157"/>
      <c r="F85" s="157"/>
      <c r="G85" s="157"/>
      <c r="H85" s="14"/>
    </row>
    <row r="86" spans="1:8" ht="16.5">
      <c r="C86" s="13"/>
    </row>
  </sheetData>
  <mergeCells count="5">
    <mergeCell ref="A1:G1"/>
    <mergeCell ref="A3:G3"/>
    <mergeCell ref="A4:G4"/>
    <mergeCell ref="A6:C8"/>
    <mergeCell ref="D6:H6"/>
  </mergeCells>
  <pageMargins left="0.31496062992125984" right="0.31496062992125984" top="0.55118110236220474" bottom="0.35433070866141736" header="0.31496062992125984" footer="0.31496062992125984"/>
  <pageSetup paperSize="9" scale="4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H93"/>
  <sheetViews>
    <sheetView view="pageBreakPreview" zoomScale="80" zoomScaleNormal="80" zoomScaleSheetLayoutView="80" workbookViewId="0">
      <selection activeCell="K81" sqref="K81"/>
    </sheetView>
  </sheetViews>
  <sheetFormatPr defaultColWidth="9.140625" defaultRowHeight="15"/>
  <cols>
    <col min="1" max="1" width="19.140625" style="92" customWidth="1"/>
    <col min="2" max="2" width="45.28515625" style="92" customWidth="1"/>
    <col min="3" max="3" width="39.5703125" style="6" customWidth="1"/>
    <col min="4" max="4" width="16.7109375" style="9" customWidth="1"/>
    <col min="5" max="5" width="16.7109375" style="23" bestFit="1" customWidth="1"/>
    <col min="6" max="6" width="16.7109375" style="23" customWidth="1"/>
    <col min="7" max="7" width="17.140625" style="9" customWidth="1"/>
    <col min="8" max="8" width="16.7109375" style="9" customWidth="1"/>
    <col min="9" max="16384" width="9.140625" style="6"/>
  </cols>
  <sheetData>
    <row r="1" spans="1:8" s="15" customFormat="1" ht="29.25" customHeight="1">
      <c r="A1" s="658" t="s">
        <v>46</v>
      </c>
      <c r="B1" s="658"/>
      <c r="C1" s="658"/>
      <c r="D1" s="658"/>
      <c r="E1" s="658"/>
      <c r="F1" s="658"/>
      <c r="G1" s="658"/>
    </row>
    <row r="2" spans="1:8" s="15" customFormat="1" ht="19.5">
      <c r="A2" s="2"/>
      <c r="B2" s="2"/>
      <c r="C2" s="2"/>
      <c r="D2" s="2"/>
      <c r="E2" s="2"/>
      <c r="F2" s="2"/>
      <c r="G2" s="2"/>
      <c r="H2" s="2"/>
    </row>
    <row r="3" spans="1:8" s="15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6" customFormat="1" ht="22.5">
      <c r="A4" s="660" t="s">
        <v>78</v>
      </c>
      <c r="B4" s="660"/>
      <c r="C4" s="660"/>
      <c r="D4" s="660"/>
      <c r="E4" s="660"/>
      <c r="F4" s="660"/>
      <c r="G4" s="660"/>
    </row>
    <row r="5" spans="1:8" s="16" customFormat="1" ht="20.25" thickBot="1">
      <c r="A5" s="208"/>
      <c r="B5" s="208"/>
      <c r="C5" s="186"/>
      <c r="D5" s="9"/>
      <c r="E5" s="176">
        <v>5.3999999999999999E-2</v>
      </c>
      <c r="F5" s="176"/>
      <c r="G5" s="179">
        <v>6</v>
      </c>
      <c r="H5" s="9"/>
    </row>
    <row r="6" spans="1:8" s="7" customFormat="1" ht="34.5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5.75" thickBot="1">
      <c r="A8" s="650"/>
      <c r="B8" s="656"/>
      <c r="C8" s="651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7" customFormat="1">
      <c r="A9" s="93" t="s">
        <v>796</v>
      </c>
      <c r="B9" s="413" t="s">
        <v>797</v>
      </c>
      <c r="C9" s="10" t="s">
        <v>51</v>
      </c>
      <c r="D9" s="11"/>
      <c r="E9" s="27"/>
      <c r="F9" s="11"/>
      <c r="G9" s="83"/>
      <c r="H9" s="27"/>
    </row>
    <row r="10" spans="1:8" s="7" customFormat="1">
      <c r="A10" s="87" t="s">
        <v>409</v>
      </c>
      <c r="B10" s="393"/>
      <c r="C10" s="59" t="s">
        <v>410</v>
      </c>
      <c r="D10" s="58">
        <v>0</v>
      </c>
      <c r="E10" s="58">
        <v>74194.880000000005</v>
      </c>
      <c r="F10" s="57">
        <f>D10-E10</f>
        <v>-74194.880000000005</v>
      </c>
      <c r="G10" s="75">
        <f>E10</f>
        <v>74194.880000000005</v>
      </c>
      <c r="H10" s="58"/>
    </row>
    <row r="11" spans="1:8" s="7" customFormat="1" ht="30">
      <c r="A11" s="87" t="s">
        <v>888</v>
      </c>
      <c r="B11" s="393" t="s">
        <v>798</v>
      </c>
      <c r="C11" s="71" t="s">
        <v>722</v>
      </c>
      <c r="D11" s="58">
        <v>9273957.3864623401</v>
      </c>
      <c r="E11" s="58">
        <v>9273957</v>
      </c>
      <c r="F11" s="57">
        <f>D11-E11</f>
        <v>0.38646234013140202</v>
      </c>
      <c r="G11" s="75">
        <f>E11</f>
        <v>9273957</v>
      </c>
      <c r="H11" s="58">
        <v>9341699.3464623392</v>
      </c>
    </row>
    <row r="12" spans="1:8" s="356" customFormat="1">
      <c r="A12" s="87" t="s">
        <v>686</v>
      </c>
      <c r="B12" s="393" t="s">
        <v>889</v>
      </c>
      <c r="C12" s="71" t="s">
        <v>687</v>
      </c>
      <c r="D12" s="58">
        <v>1620000</v>
      </c>
      <c r="E12" s="58">
        <v>886639.92</v>
      </c>
      <c r="F12" s="57">
        <f>D12-E12</f>
        <v>733360.08</v>
      </c>
      <c r="G12" s="75">
        <f>E12</f>
        <v>886639.92</v>
      </c>
      <c r="H12" s="58">
        <v>1620000</v>
      </c>
    </row>
    <row r="13" spans="1:8" s="7" customFormat="1" ht="15.75" thickBot="1">
      <c r="A13" s="86"/>
      <c r="B13" s="392"/>
      <c r="C13" s="56"/>
      <c r="D13" s="61">
        <f t="shared" ref="D13:G13" si="0">D10+D11+D12</f>
        <v>10893957.38646234</v>
      </c>
      <c r="E13" s="61">
        <f t="shared" si="0"/>
        <v>10234791.800000001</v>
      </c>
      <c r="F13" s="61">
        <f t="shared" si="0"/>
        <v>659165.58646234008</v>
      </c>
      <c r="G13" s="72">
        <f t="shared" si="0"/>
        <v>10234791.800000001</v>
      </c>
      <c r="H13" s="61">
        <f t="shared" ref="H13" si="1">H10+H11+H12</f>
        <v>10961699.346462339</v>
      </c>
    </row>
    <row r="14" spans="1:8" s="7" customFormat="1" ht="15.75" thickTop="1">
      <c r="A14" s="86"/>
      <c r="B14" s="392"/>
      <c r="C14" s="56"/>
      <c r="D14" s="58"/>
      <c r="E14" s="58"/>
      <c r="F14" s="57"/>
      <c r="G14" s="75"/>
      <c r="H14" s="58"/>
    </row>
    <row r="15" spans="1:8" s="7" customFormat="1">
      <c r="A15" s="89" t="s">
        <v>70</v>
      </c>
      <c r="B15" s="396"/>
      <c r="C15" s="56" t="s">
        <v>71</v>
      </c>
      <c r="D15" s="58"/>
      <c r="E15" s="58"/>
      <c r="F15" s="57"/>
      <c r="G15" s="75"/>
      <c r="H15" s="58"/>
    </row>
    <row r="16" spans="1:8">
      <c r="A16" s="87" t="s">
        <v>201</v>
      </c>
      <c r="B16" s="393"/>
      <c r="C16" s="73" t="s">
        <v>685</v>
      </c>
      <c r="D16" s="57"/>
      <c r="E16" s="58">
        <v>21133374.559999999</v>
      </c>
      <c r="F16" s="57">
        <f>D16-E16</f>
        <v>-21133374.559999999</v>
      </c>
      <c r="G16" s="75">
        <f>E16/$G$5*12</f>
        <v>42266749.119999997</v>
      </c>
      <c r="H16" s="58"/>
    </row>
    <row r="17" spans="1:8">
      <c r="A17" s="87" t="s">
        <v>688</v>
      </c>
      <c r="B17" s="393"/>
      <c r="C17" s="73" t="s">
        <v>966</v>
      </c>
      <c r="D17" s="57"/>
      <c r="E17" s="58">
        <v>30762017.18</v>
      </c>
      <c r="F17" s="57">
        <f>D17-E17</f>
        <v>-30762017.18</v>
      </c>
      <c r="G17" s="75">
        <f t="shared" ref="G17:G20" si="2">E17/$G$5*12</f>
        <v>61524034.359999999</v>
      </c>
      <c r="H17" s="58"/>
    </row>
    <row r="18" spans="1:8">
      <c r="A18" s="87" t="s">
        <v>960</v>
      </c>
      <c r="B18" s="393" t="s">
        <v>961</v>
      </c>
      <c r="C18" s="73" t="s">
        <v>964</v>
      </c>
      <c r="D18" s="57"/>
      <c r="E18" s="58">
        <v>20029.22</v>
      </c>
      <c r="F18" s="57">
        <f>D18-E18</f>
        <v>-20029.22</v>
      </c>
      <c r="G18" s="75">
        <f t="shared" si="2"/>
        <v>40058.44</v>
      </c>
      <c r="H18" s="58"/>
    </row>
    <row r="19" spans="1:8">
      <c r="A19" s="87" t="s">
        <v>962</v>
      </c>
      <c r="B19" s="393" t="s">
        <v>963</v>
      </c>
      <c r="C19" s="73" t="s">
        <v>965</v>
      </c>
      <c r="D19" s="57"/>
      <c r="E19" s="58">
        <v>3593917.19</v>
      </c>
      <c r="F19" s="57">
        <f>D19-E19</f>
        <v>-3593917.19</v>
      </c>
      <c r="G19" s="75">
        <f t="shared" si="2"/>
        <v>7187834.3800000008</v>
      </c>
      <c r="H19" s="58"/>
    </row>
    <row r="20" spans="1:8">
      <c r="A20" s="87" t="s">
        <v>201</v>
      </c>
      <c r="B20" s="393"/>
      <c r="C20" s="73" t="s">
        <v>96</v>
      </c>
      <c r="D20" s="57"/>
      <c r="E20" s="58"/>
      <c r="F20" s="57">
        <f>D20-E20</f>
        <v>0</v>
      </c>
      <c r="G20" s="75">
        <f t="shared" si="2"/>
        <v>0</v>
      </c>
      <c r="H20" s="58"/>
    </row>
    <row r="21" spans="1:8" ht="15.75" thickBot="1">
      <c r="A21" s="88"/>
      <c r="B21" s="394"/>
      <c r="C21" s="8" t="s">
        <v>0</v>
      </c>
      <c r="D21" s="61">
        <f>D20</f>
        <v>0</v>
      </c>
      <c r="E21" s="61">
        <f>SUM(E16:E20)</f>
        <v>55509338.149999991</v>
      </c>
      <c r="F21" s="61">
        <f t="shared" ref="F21:G21" si="3">SUM(F16:F20)</f>
        <v>-55509338.149999991</v>
      </c>
      <c r="G21" s="61">
        <f t="shared" si="3"/>
        <v>111018676.29999998</v>
      </c>
      <c r="H21" s="61">
        <f>SUM(H16:H20)</f>
        <v>0</v>
      </c>
    </row>
    <row r="22" spans="1:8" ht="15.75" thickTop="1">
      <c r="A22" s="88"/>
      <c r="B22" s="394"/>
      <c r="C22" s="8"/>
      <c r="D22" s="37"/>
      <c r="E22" s="12"/>
      <c r="F22" s="37"/>
      <c r="G22" s="84"/>
      <c r="H22" s="12"/>
    </row>
    <row r="23" spans="1:8">
      <c r="A23" s="88"/>
      <c r="B23" s="394"/>
      <c r="C23" s="8"/>
      <c r="D23" s="37"/>
      <c r="E23" s="12"/>
      <c r="F23" s="37"/>
      <c r="G23" s="84"/>
      <c r="H23" s="12"/>
    </row>
    <row r="24" spans="1:8" s="7" customFormat="1" ht="15.75" thickBot="1">
      <c r="A24" s="88">
        <v>2800</v>
      </c>
      <c r="B24" s="394"/>
      <c r="C24" s="7" t="s">
        <v>53</v>
      </c>
      <c r="D24" s="61">
        <f t="shared" ref="D24:G24" si="4">D21+D13</f>
        <v>10893957.38646234</v>
      </c>
      <c r="E24" s="61">
        <f>E21+E13</f>
        <v>65744129.949999988</v>
      </c>
      <c r="F24" s="61">
        <f t="shared" si="4"/>
        <v>-54850172.56353765</v>
      </c>
      <c r="G24" s="72">
        <f t="shared" si="4"/>
        <v>121253468.09999998</v>
      </c>
      <c r="H24" s="61">
        <f>H21+H13</f>
        <v>10961699.346462339</v>
      </c>
    </row>
    <row r="25" spans="1:8" s="7" customFormat="1" ht="15.75" thickTop="1">
      <c r="A25" s="90"/>
      <c r="B25" s="395"/>
      <c r="C25" s="8"/>
      <c r="D25" s="37"/>
      <c r="E25" s="12"/>
      <c r="F25" s="37"/>
      <c r="G25" s="84"/>
      <c r="H25" s="12"/>
    </row>
    <row r="26" spans="1:8">
      <c r="A26" s="90">
        <v>2900</v>
      </c>
      <c r="B26" s="395"/>
      <c r="C26" s="8" t="s">
        <v>50</v>
      </c>
      <c r="D26" s="37"/>
      <c r="E26" s="12"/>
      <c r="F26" s="37"/>
      <c r="G26" s="84"/>
      <c r="H26" s="12"/>
    </row>
    <row r="27" spans="1:8">
      <c r="A27" s="87"/>
      <c r="B27" s="393"/>
      <c r="D27" s="57"/>
      <c r="E27" s="58"/>
      <c r="F27" s="57"/>
      <c r="G27" s="75"/>
      <c r="H27" s="58"/>
    </row>
    <row r="28" spans="1:8" s="7" customFormat="1">
      <c r="A28" s="90">
        <v>3000</v>
      </c>
      <c r="B28" s="395"/>
      <c r="C28" s="78" t="s">
        <v>67</v>
      </c>
      <c r="D28" s="37"/>
      <c r="E28" s="12"/>
      <c r="F28" s="37"/>
      <c r="G28" s="84"/>
      <c r="H28" s="12"/>
    </row>
    <row r="29" spans="1:8">
      <c r="A29" s="87" t="s">
        <v>202</v>
      </c>
      <c r="B29" s="393" t="s">
        <v>890</v>
      </c>
      <c r="C29" s="6" t="s">
        <v>10</v>
      </c>
      <c r="D29" s="57">
        <v>4766020.4968813593</v>
      </c>
      <c r="E29" s="58">
        <v>2533796.65</v>
      </c>
      <c r="F29" s="57">
        <f>D29-E29</f>
        <v>2232223.8468813593</v>
      </c>
      <c r="G29" s="75">
        <f>E29/$G$5*12</f>
        <v>5067593.3</v>
      </c>
      <c r="H29" s="58">
        <v>4766020.4968813593</v>
      </c>
    </row>
    <row r="30" spans="1:8">
      <c r="A30" s="87" t="s">
        <v>723</v>
      </c>
      <c r="B30" s="393" t="s">
        <v>890</v>
      </c>
      <c r="C30" s="6" t="s">
        <v>456</v>
      </c>
      <c r="D30" s="57">
        <v>33870.980000000003</v>
      </c>
      <c r="E30" s="58">
        <v>59227.33</v>
      </c>
      <c r="F30" s="57">
        <f>D30-E30</f>
        <v>-25356.35</v>
      </c>
      <c r="G30" s="75">
        <f t="shared" ref="G30:G31" si="5">E30/$G$5*12</f>
        <v>118454.66</v>
      </c>
      <c r="H30" s="58">
        <v>101612.94</v>
      </c>
    </row>
    <row r="31" spans="1:8">
      <c r="A31" s="87" t="s">
        <v>203</v>
      </c>
      <c r="B31" s="393" t="s">
        <v>890</v>
      </c>
      <c r="C31" s="6" t="s">
        <v>11</v>
      </c>
      <c r="D31" s="57">
        <v>136137.9</v>
      </c>
      <c r="E31" s="58">
        <v>109688.95</v>
      </c>
      <c r="F31" s="57">
        <f>D31-E31</f>
        <v>26448.949999999997</v>
      </c>
      <c r="G31" s="75">
        <f t="shared" si="5"/>
        <v>219377.89999999997</v>
      </c>
      <c r="H31" s="58">
        <v>136137.9</v>
      </c>
    </row>
    <row r="32" spans="1:8" ht="15.75" thickBot="1">
      <c r="A32" s="87"/>
      <c r="B32" s="393"/>
      <c r="C32" s="8" t="s">
        <v>0</v>
      </c>
      <c r="D32" s="61">
        <f t="shared" ref="D32:G32" si="6">D29+D31+D30</f>
        <v>4936029.3768813601</v>
      </c>
      <c r="E32" s="61">
        <f t="shared" si="6"/>
        <v>2702712.93</v>
      </c>
      <c r="F32" s="61">
        <f t="shared" si="6"/>
        <v>2233316.4468813594</v>
      </c>
      <c r="G32" s="72">
        <f t="shared" si="6"/>
        <v>5405425.8600000003</v>
      </c>
      <c r="H32" s="61">
        <f t="shared" ref="H32" si="7">H29+H31+H30</f>
        <v>5003771.33688136</v>
      </c>
    </row>
    <row r="33" spans="1:8" ht="15.75" thickTop="1">
      <c r="A33" s="87"/>
      <c r="B33" s="393"/>
      <c r="D33" s="57"/>
      <c r="E33" s="58"/>
      <c r="F33" s="57"/>
      <c r="G33" s="75"/>
      <c r="H33" s="58"/>
    </row>
    <row r="34" spans="1:8">
      <c r="A34" s="89" t="s">
        <v>68</v>
      </c>
      <c r="B34" s="396"/>
      <c r="C34" s="8" t="s">
        <v>69</v>
      </c>
      <c r="D34" s="57"/>
      <c r="E34" s="58"/>
      <c r="F34" s="57"/>
      <c r="G34" s="75"/>
      <c r="H34" s="58"/>
    </row>
    <row r="35" spans="1:8">
      <c r="A35" s="87" t="s">
        <v>204</v>
      </c>
      <c r="B35" s="393" t="s">
        <v>890</v>
      </c>
      <c r="C35" s="6" t="s">
        <v>12</v>
      </c>
      <c r="D35" s="57">
        <v>329387.95474011323</v>
      </c>
      <c r="E35" s="58">
        <v>354412.6</v>
      </c>
      <c r="F35" s="57">
        <f t="shared" ref="F35:F43" si="8">D35-E35</f>
        <v>-25024.645259886747</v>
      </c>
      <c r="G35" s="75">
        <f t="shared" ref="G35:G43" si="9">E35/$G$5*12</f>
        <v>708825.2</v>
      </c>
      <c r="H35" s="58">
        <v>329387.95474011323</v>
      </c>
    </row>
    <row r="36" spans="1:8">
      <c r="A36" s="87" t="s">
        <v>205</v>
      </c>
      <c r="B36" s="393" t="s">
        <v>890</v>
      </c>
      <c r="C36" s="6" t="s">
        <v>35</v>
      </c>
      <c r="D36" s="57">
        <v>516689.27999999997</v>
      </c>
      <c r="E36" s="58">
        <v>258169.7</v>
      </c>
      <c r="F36" s="57">
        <f t="shared" si="8"/>
        <v>258519.57999999996</v>
      </c>
      <c r="G36" s="75">
        <f t="shared" si="9"/>
        <v>516339.4</v>
      </c>
      <c r="H36" s="58">
        <v>516689.27999999997</v>
      </c>
    </row>
    <row r="37" spans="1:8">
      <c r="A37" s="87" t="s">
        <v>206</v>
      </c>
      <c r="B37" s="393" t="s">
        <v>890</v>
      </c>
      <c r="C37" s="6" t="s">
        <v>26</v>
      </c>
      <c r="D37" s="57">
        <v>32255.735999999997</v>
      </c>
      <c r="E37" s="58">
        <v>15342.66</v>
      </c>
      <c r="F37" s="57">
        <f t="shared" si="8"/>
        <v>16913.075999999997</v>
      </c>
      <c r="G37" s="75">
        <f t="shared" si="9"/>
        <v>30685.32</v>
      </c>
      <c r="H37" s="58">
        <v>32255.735999999997</v>
      </c>
    </row>
    <row r="38" spans="1:8">
      <c r="A38" s="87" t="s">
        <v>207</v>
      </c>
      <c r="B38" s="393" t="s">
        <v>890</v>
      </c>
      <c r="C38" s="6" t="s">
        <v>545</v>
      </c>
      <c r="D38" s="57">
        <v>59400</v>
      </c>
      <c r="E38" s="58"/>
      <c r="F38" s="57">
        <f t="shared" si="8"/>
        <v>59400</v>
      </c>
      <c r="G38" s="75">
        <f t="shared" si="9"/>
        <v>0</v>
      </c>
      <c r="H38" s="58">
        <v>59400</v>
      </c>
    </row>
    <row r="39" spans="1:8">
      <c r="A39" s="87" t="s">
        <v>208</v>
      </c>
      <c r="B39" s="393" t="s">
        <v>890</v>
      </c>
      <c r="C39" s="6" t="s">
        <v>25</v>
      </c>
      <c r="D39" s="57">
        <v>338323.56000000006</v>
      </c>
      <c r="E39" s="58">
        <v>164050.01999999999</v>
      </c>
      <c r="F39" s="57">
        <f t="shared" si="8"/>
        <v>174273.54000000007</v>
      </c>
      <c r="G39" s="75">
        <f t="shared" si="9"/>
        <v>328100.03999999998</v>
      </c>
      <c r="H39" s="58">
        <v>338323.56000000006</v>
      </c>
    </row>
    <row r="40" spans="1:8">
      <c r="A40" s="87" t="s">
        <v>209</v>
      </c>
      <c r="B40" s="393" t="s">
        <v>890</v>
      </c>
      <c r="C40" s="6" t="s">
        <v>323</v>
      </c>
      <c r="D40" s="57">
        <v>582342.4909122762</v>
      </c>
      <c r="E40" s="58">
        <v>362387.53</v>
      </c>
      <c r="F40" s="57">
        <f t="shared" si="8"/>
        <v>219954.96091227618</v>
      </c>
      <c r="G40" s="75">
        <f t="shared" si="9"/>
        <v>724775.06</v>
      </c>
      <c r="H40" s="58">
        <v>582342.4909122762</v>
      </c>
    </row>
    <row r="41" spans="1:8">
      <c r="A41" s="87" t="s">
        <v>210</v>
      </c>
      <c r="B41" s="393" t="s">
        <v>890</v>
      </c>
      <c r="C41" s="6" t="s">
        <v>13</v>
      </c>
      <c r="D41" s="57">
        <v>40692.587928593595</v>
      </c>
      <c r="E41" s="58">
        <v>23537.29</v>
      </c>
      <c r="F41" s="57">
        <f t="shared" si="8"/>
        <v>17155.297928593594</v>
      </c>
      <c r="G41" s="75">
        <f t="shared" si="9"/>
        <v>47074.58</v>
      </c>
      <c r="H41" s="58">
        <v>40692.587928593595</v>
      </c>
    </row>
    <row r="42" spans="1:8">
      <c r="A42" s="87" t="s">
        <v>211</v>
      </c>
      <c r="B42" s="393" t="s">
        <v>890</v>
      </c>
      <c r="C42" s="6" t="s">
        <v>14</v>
      </c>
      <c r="D42" s="57">
        <v>17846.399999999998</v>
      </c>
      <c r="E42" s="58">
        <v>13060.6</v>
      </c>
      <c r="F42" s="57">
        <f t="shared" si="8"/>
        <v>4785.7999999999975</v>
      </c>
      <c r="G42" s="75">
        <f t="shared" si="9"/>
        <v>26121.200000000004</v>
      </c>
      <c r="H42" s="58">
        <v>17846.399999999998</v>
      </c>
    </row>
    <row r="43" spans="1:8">
      <c r="A43" s="87" t="s">
        <v>212</v>
      </c>
      <c r="B43" s="393" t="s">
        <v>890</v>
      </c>
      <c r="C43" s="6" t="s">
        <v>324</v>
      </c>
      <c r="D43" s="57">
        <v>990</v>
      </c>
      <c r="E43" s="58">
        <v>691.25</v>
      </c>
      <c r="F43" s="57">
        <f t="shared" si="8"/>
        <v>298.75</v>
      </c>
      <c r="G43" s="75">
        <f t="shared" si="9"/>
        <v>1382.5</v>
      </c>
      <c r="H43" s="58">
        <v>990</v>
      </c>
    </row>
    <row r="44" spans="1:8" s="7" customFormat="1" ht="15.75" thickBot="1">
      <c r="A44" s="88"/>
      <c r="B44" s="394"/>
      <c r="C44" s="8" t="s">
        <v>0</v>
      </c>
      <c r="D44" s="61">
        <f t="shared" ref="D44:G44" si="10">SUM(D35:D43)</f>
        <v>1917928.0095809828</v>
      </c>
      <c r="E44" s="61">
        <f>SUM(E35:E43)</f>
        <v>1191651.6500000004</v>
      </c>
      <c r="F44" s="61">
        <f t="shared" si="10"/>
        <v>726276.35958098306</v>
      </c>
      <c r="G44" s="77">
        <f t="shared" si="10"/>
        <v>2383303.3000000007</v>
      </c>
      <c r="H44" s="61">
        <f t="shared" ref="H44" si="11">SUM(H35:H43)</f>
        <v>1917928.0095809828</v>
      </c>
    </row>
    <row r="45" spans="1:8" ht="15.75" thickTop="1">
      <c r="A45" s="87"/>
      <c r="B45" s="393"/>
      <c r="D45" s="57"/>
      <c r="E45" s="58"/>
      <c r="F45" s="57"/>
      <c r="G45" s="75"/>
      <c r="H45" s="58"/>
    </row>
    <row r="46" spans="1:8">
      <c r="A46" s="87" t="s">
        <v>213</v>
      </c>
      <c r="B46" s="393"/>
      <c r="C46" s="6" t="s">
        <v>2</v>
      </c>
      <c r="D46" s="57"/>
      <c r="E46" s="58">
        <v>0</v>
      </c>
      <c r="F46" s="57">
        <f>D46-E46</f>
        <v>0</v>
      </c>
      <c r="G46" s="75">
        <v>0</v>
      </c>
      <c r="H46" s="58"/>
    </row>
    <row r="47" spans="1:8">
      <c r="A47" s="87"/>
      <c r="B47" s="393"/>
      <c r="D47" s="57"/>
      <c r="E47" s="58"/>
      <c r="F47" s="57"/>
      <c r="G47" s="75"/>
      <c r="H47" s="58"/>
    </row>
    <row r="48" spans="1:8">
      <c r="A48" s="90">
        <v>3800</v>
      </c>
      <c r="B48" s="395"/>
      <c r="C48" s="8" t="s">
        <v>55</v>
      </c>
      <c r="D48" s="57"/>
      <c r="E48" s="58"/>
      <c r="F48" s="57"/>
      <c r="G48" s="75"/>
      <c r="H48" s="58"/>
    </row>
    <row r="49" spans="1:8">
      <c r="A49" s="87"/>
      <c r="B49" s="393"/>
      <c r="D49" s="57"/>
      <c r="E49" s="58"/>
      <c r="F49" s="57"/>
      <c r="G49" s="75"/>
      <c r="H49" s="58"/>
    </row>
    <row r="50" spans="1:8">
      <c r="A50" s="87" t="s">
        <v>214</v>
      </c>
      <c r="B50" s="393"/>
      <c r="C50" s="6" t="s">
        <v>47</v>
      </c>
      <c r="D50" s="57"/>
      <c r="E50" s="58"/>
      <c r="F50" s="57">
        <f>D50-E50</f>
        <v>0</v>
      </c>
      <c r="G50" s="75">
        <f>E50/$G$5*12</f>
        <v>0</v>
      </c>
      <c r="H50" s="58"/>
    </row>
    <row r="51" spans="1:8">
      <c r="A51" s="87" t="s">
        <v>215</v>
      </c>
      <c r="B51" s="393"/>
      <c r="C51" s="6" t="s">
        <v>8</v>
      </c>
      <c r="D51" s="57"/>
      <c r="E51" s="58"/>
      <c r="F51" s="57">
        <f>D51-E51</f>
        <v>0</v>
      </c>
      <c r="G51" s="75">
        <f>E51/$G$5*12</f>
        <v>0</v>
      </c>
      <c r="H51" s="58"/>
    </row>
    <row r="52" spans="1:8" s="7" customFormat="1" ht="15.75" thickBot="1">
      <c r="A52" s="88"/>
      <c r="B52" s="394"/>
      <c r="C52" s="8" t="s">
        <v>0</v>
      </c>
      <c r="D52" s="61">
        <f>SUM(D50:D51)</f>
        <v>0</v>
      </c>
      <c r="E52" s="61">
        <f>SUM(E50:E51)</f>
        <v>0</v>
      </c>
      <c r="F52" s="105">
        <f>SUM(F50:F51)</f>
        <v>0</v>
      </c>
      <c r="G52" s="77">
        <f>SUM(G50:G51)</f>
        <v>0</v>
      </c>
      <c r="H52" s="77">
        <f>SUM(H50:H51)</f>
        <v>0</v>
      </c>
    </row>
    <row r="53" spans="1:8" s="7" customFormat="1" ht="15.75" thickTop="1">
      <c r="A53" s="88"/>
      <c r="B53" s="394"/>
      <c r="C53" s="8"/>
      <c r="D53" s="37"/>
      <c r="E53" s="12"/>
      <c r="F53" s="37"/>
      <c r="G53" s="84"/>
      <c r="H53" s="12"/>
    </row>
    <row r="54" spans="1:8">
      <c r="A54" s="87"/>
      <c r="B54" s="393"/>
      <c r="D54" s="57"/>
      <c r="E54" s="58"/>
      <c r="F54" s="57"/>
      <c r="G54" s="75"/>
      <c r="H54" s="58"/>
    </row>
    <row r="55" spans="1:8" s="8" customFormat="1">
      <c r="A55" s="90">
        <v>3900</v>
      </c>
      <c r="B55" s="395"/>
      <c r="C55" s="8" t="s">
        <v>56</v>
      </c>
      <c r="D55" s="51"/>
      <c r="E55" s="74"/>
      <c r="F55" s="51"/>
      <c r="G55" s="383"/>
      <c r="H55" s="74"/>
    </row>
    <row r="56" spans="1:8">
      <c r="A56" s="87" t="s">
        <v>216</v>
      </c>
      <c r="B56" s="393"/>
      <c r="C56" s="6" t="s">
        <v>9</v>
      </c>
      <c r="D56" s="57">
        <v>0</v>
      </c>
      <c r="E56" s="58"/>
      <c r="F56" s="57"/>
      <c r="G56" s="75"/>
      <c r="H56" s="58"/>
    </row>
    <row r="57" spans="1:8" s="7" customFormat="1" ht="15.75" thickBot="1">
      <c r="A57" s="88"/>
      <c r="B57" s="394"/>
      <c r="C57" s="8" t="s">
        <v>0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</row>
    <row r="58" spans="1:8" ht="15.75" thickTop="1">
      <c r="A58" s="87"/>
      <c r="B58" s="393"/>
      <c r="D58" s="57"/>
      <c r="E58" s="58"/>
      <c r="F58" s="57"/>
      <c r="G58" s="75"/>
      <c r="H58" s="58"/>
    </row>
    <row r="59" spans="1:8">
      <c r="A59" s="87"/>
      <c r="B59" s="393"/>
      <c r="D59" s="57"/>
      <c r="E59" s="58"/>
      <c r="F59" s="57"/>
      <c r="G59" s="75"/>
      <c r="H59" s="58"/>
    </row>
    <row r="60" spans="1:8">
      <c r="A60" s="90">
        <v>4400</v>
      </c>
      <c r="B60" s="395"/>
      <c r="C60" s="8" t="s">
        <v>57</v>
      </c>
      <c r="D60" s="57"/>
      <c r="E60" s="58"/>
      <c r="F60" s="57"/>
      <c r="G60" s="75"/>
      <c r="H60" s="58"/>
    </row>
    <row r="61" spans="1:8">
      <c r="A61" s="87"/>
      <c r="B61" s="393"/>
      <c r="D61" s="57"/>
      <c r="E61" s="58"/>
      <c r="F61" s="57">
        <f t="shared" ref="F61:F73" si="12">D61-E61</f>
        <v>0</v>
      </c>
      <c r="G61" s="75"/>
      <c r="H61" s="58"/>
    </row>
    <row r="62" spans="1:8">
      <c r="A62" s="87" t="s">
        <v>589</v>
      </c>
      <c r="B62" s="393"/>
      <c r="C62" s="6" t="s">
        <v>5</v>
      </c>
      <c r="D62" s="57">
        <v>0</v>
      </c>
      <c r="E62" s="58"/>
      <c r="F62" s="57">
        <f t="shared" si="12"/>
        <v>0</v>
      </c>
      <c r="G62" s="75"/>
      <c r="H62" s="58"/>
    </row>
    <row r="63" spans="1:8">
      <c r="A63" s="87" t="s">
        <v>590</v>
      </c>
      <c r="B63" s="393"/>
      <c r="C63" s="6" t="s">
        <v>64</v>
      </c>
      <c r="D63" s="57"/>
      <c r="E63" s="58"/>
      <c r="F63" s="57">
        <f t="shared" si="12"/>
        <v>0</v>
      </c>
      <c r="G63" s="75"/>
      <c r="H63" s="58"/>
    </row>
    <row r="64" spans="1:8">
      <c r="A64" s="87" t="s">
        <v>217</v>
      </c>
      <c r="B64" s="393"/>
      <c r="C64" s="6" t="s">
        <v>325</v>
      </c>
      <c r="D64" s="57">
        <v>0</v>
      </c>
      <c r="E64" s="58"/>
      <c r="F64" s="57">
        <f t="shared" si="12"/>
        <v>0</v>
      </c>
      <c r="G64" s="75">
        <f t="shared" ref="G64:G73" si="13">E64/$G$5*12</f>
        <v>0</v>
      </c>
      <c r="H64" s="58"/>
    </row>
    <row r="65" spans="1:8">
      <c r="A65" s="87" t="s">
        <v>218</v>
      </c>
      <c r="B65" s="393" t="s">
        <v>891</v>
      </c>
      <c r="C65" s="6" t="s">
        <v>19</v>
      </c>
      <c r="D65" s="57">
        <v>120000</v>
      </c>
      <c r="E65" s="58">
        <v>118432.61</v>
      </c>
      <c r="F65" s="57">
        <f t="shared" si="12"/>
        <v>1567.3899999999994</v>
      </c>
      <c r="G65" s="75">
        <f t="shared" si="13"/>
        <v>236865.22</v>
      </c>
      <c r="H65" s="58">
        <v>214330</v>
      </c>
    </row>
    <row r="66" spans="1:8">
      <c r="A66" s="87" t="s">
        <v>591</v>
      </c>
      <c r="B66" s="393"/>
      <c r="C66" s="6" t="s">
        <v>592</v>
      </c>
      <c r="D66" s="57"/>
      <c r="E66" s="58"/>
      <c r="F66" s="57">
        <f t="shared" si="12"/>
        <v>0</v>
      </c>
      <c r="G66" s="75">
        <f t="shared" si="13"/>
        <v>0</v>
      </c>
      <c r="H66" s="58"/>
    </row>
    <row r="67" spans="1:8">
      <c r="A67" s="87" t="s">
        <v>593</v>
      </c>
      <c r="B67" s="393"/>
      <c r="C67" s="6" t="s">
        <v>594</v>
      </c>
      <c r="D67" s="57"/>
      <c r="E67" s="58"/>
      <c r="F67" s="57">
        <f t="shared" si="12"/>
        <v>0</v>
      </c>
      <c r="G67" s="75">
        <f t="shared" si="13"/>
        <v>0</v>
      </c>
      <c r="H67" s="58"/>
    </row>
    <row r="68" spans="1:8">
      <c r="A68" s="87" t="s">
        <v>411</v>
      </c>
      <c r="B68" s="393"/>
      <c r="C68" s="6" t="s">
        <v>412</v>
      </c>
      <c r="D68" s="57"/>
      <c r="E68" s="58"/>
      <c r="F68" s="57">
        <f t="shared" si="12"/>
        <v>0</v>
      </c>
      <c r="G68" s="75">
        <f t="shared" si="13"/>
        <v>0</v>
      </c>
      <c r="H68" s="58"/>
    </row>
    <row r="69" spans="1:8">
      <c r="A69" s="87" t="s">
        <v>689</v>
      </c>
      <c r="B69" s="393" t="s">
        <v>892</v>
      </c>
      <c r="C69" s="6" t="s">
        <v>690</v>
      </c>
      <c r="D69" s="57">
        <v>1620000</v>
      </c>
      <c r="E69" s="58">
        <v>884305.67</v>
      </c>
      <c r="F69" s="57">
        <f t="shared" si="12"/>
        <v>735694.33</v>
      </c>
      <c r="G69" s="75">
        <f t="shared" si="13"/>
        <v>1768611.3400000003</v>
      </c>
      <c r="H69" s="58">
        <v>1620000</v>
      </c>
    </row>
    <row r="70" spans="1:8">
      <c r="A70" s="87" t="s">
        <v>778</v>
      </c>
      <c r="B70" s="393"/>
      <c r="C70" s="6" t="s">
        <v>453</v>
      </c>
      <c r="D70" s="57"/>
      <c r="E70" s="58"/>
      <c r="F70" s="57">
        <f t="shared" si="12"/>
        <v>0</v>
      </c>
      <c r="G70" s="75">
        <f t="shared" si="13"/>
        <v>0</v>
      </c>
      <c r="H70" s="58"/>
    </row>
    <row r="71" spans="1:8">
      <c r="A71" s="87" t="s">
        <v>668</v>
      </c>
      <c r="B71" s="393" t="s">
        <v>893</v>
      </c>
      <c r="C71" s="6" t="s">
        <v>664</v>
      </c>
      <c r="D71" s="57">
        <v>1300000</v>
      </c>
      <c r="E71" s="58"/>
      <c r="F71" s="57">
        <f t="shared" si="12"/>
        <v>1300000</v>
      </c>
      <c r="G71" s="75">
        <f t="shared" si="13"/>
        <v>0</v>
      </c>
      <c r="H71" s="58">
        <v>1300000</v>
      </c>
    </row>
    <row r="72" spans="1:8">
      <c r="A72" s="87" t="s">
        <v>779</v>
      </c>
      <c r="B72" s="393"/>
      <c r="C72" s="59" t="s">
        <v>414</v>
      </c>
      <c r="D72" s="58"/>
      <c r="E72" s="58"/>
      <c r="F72" s="57">
        <f t="shared" si="12"/>
        <v>0</v>
      </c>
      <c r="G72" s="75">
        <f t="shared" si="13"/>
        <v>0</v>
      </c>
      <c r="H72" s="58"/>
    </row>
    <row r="73" spans="1:8">
      <c r="A73" s="87" t="s">
        <v>780</v>
      </c>
      <c r="B73" s="393" t="s">
        <v>894</v>
      </c>
      <c r="C73" s="59" t="s">
        <v>781</v>
      </c>
      <c r="D73" s="58">
        <v>1000000</v>
      </c>
      <c r="E73" s="58"/>
      <c r="F73" s="57">
        <f t="shared" si="12"/>
        <v>1000000</v>
      </c>
      <c r="G73" s="75">
        <f t="shared" si="13"/>
        <v>0</v>
      </c>
      <c r="H73" s="58">
        <v>0</v>
      </c>
    </row>
    <row r="74" spans="1:8" s="7" customFormat="1" ht="15.75" thickBot="1">
      <c r="A74" s="88"/>
      <c r="B74" s="394"/>
      <c r="C74" s="56" t="s">
        <v>0</v>
      </c>
      <c r="D74" s="61">
        <f t="shared" ref="D74:G74" si="14">SUM(D64:D73)</f>
        <v>4040000</v>
      </c>
      <c r="E74" s="61">
        <f t="shared" si="14"/>
        <v>1002738.28</v>
      </c>
      <c r="F74" s="61">
        <f t="shared" si="14"/>
        <v>3037261.7199999997</v>
      </c>
      <c r="G74" s="72">
        <f t="shared" si="14"/>
        <v>2005476.5600000003</v>
      </c>
      <c r="H74" s="61">
        <f t="shared" ref="H74" si="15">SUM(H64:H73)</f>
        <v>3134330</v>
      </c>
    </row>
    <row r="75" spans="1:8" s="7" customFormat="1" ht="15.75" thickTop="1">
      <c r="A75" s="88"/>
      <c r="B75" s="394"/>
      <c r="C75" s="56"/>
      <c r="D75" s="12"/>
      <c r="E75" s="12"/>
      <c r="F75" s="37"/>
      <c r="G75" s="84"/>
      <c r="H75" s="12"/>
    </row>
    <row r="76" spans="1:8" ht="30.75" thickBot="1">
      <c r="A76" s="87">
        <v>4600</v>
      </c>
      <c r="B76" s="393"/>
      <c r="C76" s="63" t="s">
        <v>59</v>
      </c>
      <c r="D76" s="61">
        <f t="shared" ref="D76:G76" si="16">D74+D57+D52+D46+D44+D32</f>
        <v>10893957.386462342</v>
      </c>
      <c r="E76" s="61">
        <f t="shared" si="16"/>
        <v>4897102.8600000013</v>
      </c>
      <c r="F76" s="61">
        <f t="shared" si="16"/>
        <v>5996854.5264623426</v>
      </c>
      <c r="G76" s="77">
        <f t="shared" si="16"/>
        <v>9794205.7200000025</v>
      </c>
      <c r="H76" s="61">
        <f t="shared" ref="H76" si="17">H74+H57+H52+H46+H44+H32</f>
        <v>10056029.346462343</v>
      </c>
    </row>
    <row r="77" spans="1:8" ht="15.75" thickTop="1">
      <c r="A77" s="87"/>
      <c r="B77" s="393"/>
      <c r="C77" s="59"/>
      <c r="D77" s="58"/>
      <c r="E77" s="58"/>
      <c r="F77" s="57"/>
      <c r="G77" s="75"/>
      <c r="H77" s="58"/>
    </row>
    <row r="78" spans="1:8">
      <c r="A78" s="87"/>
      <c r="B78" s="393"/>
      <c r="C78" s="59"/>
      <c r="D78" s="58">
        <v>0</v>
      </c>
      <c r="E78" s="58"/>
      <c r="F78" s="57"/>
      <c r="G78" s="75"/>
      <c r="H78" s="58"/>
    </row>
    <row r="79" spans="1:8" ht="15.75" thickBot="1">
      <c r="A79" s="88">
        <v>5400</v>
      </c>
      <c r="B79" s="394"/>
      <c r="C79" s="63" t="s">
        <v>60</v>
      </c>
      <c r="D79" s="105">
        <f t="shared" ref="D79:G79" si="18">D24-D76</f>
        <v>0</v>
      </c>
      <c r="E79" s="105">
        <f>E24-E76</f>
        <v>60847027.089999989</v>
      </c>
      <c r="F79" s="105">
        <f t="shared" si="18"/>
        <v>-60847027.089999989</v>
      </c>
      <c r="G79" s="384">
        <f t="shared" si="18"/>
        <v>111459262.37999998</v>
      </c>
      <c r="H79" s="105">
        <f>H24-H76</f>
        <v>905669.99999999627</v>
      </c>
    </row>
    <row r="80" spans="1:8" ht="15.75" thickTop="1">
      <c r="A80" s="87"/>
      <c r="B80" s="393"/>
      <c r="C80" s="59"/>
      <c r="D80" s="104"/>
      <c r="E80" s="104"/>
      <c r="F80" s="107"/>
      <c r="G80" s="75"/>
      <c r="H80" s="104"/>
    </row>
    <row r="81" spans="1:8" ht="30">
      <c r="A81" s="88">
        <v>6300</v>
      </c>
      <c r="B81" s="394"/>
      <c r="C81" s="63" t="s">
        <v>61</v>
      </c>
      <c r="D81" s="104"/>
      <c r="E81" s="104"/>
      <c r="F81" s="107"/>
      <c r="G81" s="75"/>
      <c r="H81" s="104"/>
    </row>
    <row r="82" spans="1:8">
      <c r="A82" s="87"/>
      <c r="B82" s="393"/>
      <c r="C82" s="59"/>
      <c r="D82" s="104"/>
      <c r="E82" s="104"/>
      <c r="F82" s="107"/>
      <c r="G82" s="75"/>
      <c r="H82" s="104"/>
    </row>
    <row r="83" spans="1:8">
      <c r="A83" s="87" t="s">
        <v>360</v>
      </c>
      <c r="B83" s="393"/>
      <c r="C83" s="59" t="s">
        <v>47</v>
      </c>
      <c r="D83" s="104">
        <v>0</v>
      </c>
      <c r="E83" s="104"/>
      <c r="F83" s="107"/>
      <c r="G83" s="75"/>
      <c r="H83" s="104"/>
    </row>
    <row r="84" spans="1:8" s="7" customFormat="1" ht="15.75" thickBot="1">
      <c r="A84" s="88"/>
      <c r="B84" s="394"/>
      <c r="C84" s="56" t="s">
        <v>0</v>
      </c>
      <c r="D84" s="105">
        <v>0</v>
      </c>
      <c r="E84" s="105">
        <v>0</v>
      </c>
      <c r="F84" s="105"/>
      <c r="G84" s="384">
        <v>0</v>
      </c>
      <c r="H84" s="105"/>
    </row>
    <row r="85" spans="1:8" ht="15.75" thickTop="1">
      <c r="A85" s="87"/>
      <c r="B85" s="393"/>
      <c r="C85" s="59"/>
      <c r="D85" s="104"/>
      <c r="E85" s="104"/>
      <c r="F85" s="107"/>
      <c r="G85" s="385"/>
      <c r="H85" s="104"/>
    </row>
    <row r="86" spans="1:8">
      <c r="A86" s="88"/>
      <c r="B86" s="394"/>
      <c r="C86" s="59"/>
      <c r="D86" s="107"/>
      <c r="E86" s="107"/>
      <c r="F86" s="107"/>
      <c r="G86" s="385"/>
      <c r="H86" s="107"/>
    </row>
    <row r="87" spans="1:8" s="7" customFormat="1" ht="45.75" thickBot="1">
      <c r="A87" s="88">
        <v>6500</v>
      </c>
      <c r="B87" s="394"/>
      <c r="C87" s="63" t="s">
        <v>62</v>
      </c>
      <c r="D87" s="105">
        <f t="shared" ref="D87:G87" si="19">D79-D84</f>
        <v>0</v>
      </c>
      <c r="E87" s="105">
        <f t="shared" si="19"/>
        <v>60847027.089999989</v>
      </c>
      <c r="F87" s="105">
        <f t="shared" si="19"/>
        <v>-60847027.089999989</v>
      </c>
      <c r="G87" s="128">
        <f t="shared" si="19"/>
        <v>111459262.37999998</v>
      </c>
      <c r="H87" s="105">
        <f t="shared" ref="H87" si="20">H79-H84</f>
        <v>905669.99999999627</v>
      </c>
    </row>
    <row r="88" spans="1:8" ht="15.75" thickTop="1">
      <c r="A88" s="90"/>
      <c r="B88" s="395"/>
      <c r="C88" s="59"/>
      <c r="D88" s="104"/>
      <c r="E88" s="104"/>
      <c r="F88" s="107"/>
      <c r="G88" s="385"/>
      <c r="H88" s="104"/>
    </row>
    <row r="89" spans="1:8">
      <c r="A89" s="90"/>
      <c r="B89" s="395"/>
      <c r="C89" s="59"/>
      <c r="D89" s="104"/>
      <c r="E89" s="104"/>
      <c r="F89" s="107"/>
      <c r="G89" s="385"/>
      <c r="H89" s="104"/>
    </row>
    <row r="90" spans="1:8" s="7" customFormat="1" ht="60.75" thickBot="1">
      <c r="A90" s="88">
        <v>6700</v>
      </c>
      <c r="B90" s="394"/>
      <c r="C90" s="63" t="s">
        <v>63</v>
      </c>
      <c r="D90" s="105">
        <f t="shared" ref="D90:G90" si="21">D87</f>
        <v>0</v>
      </c>
      <c r="E90" s="105">
        <f t="shared" si="21"/>
        <v>60847027.089999989</v>
      </c>
      <c r="F90" s="105">
        <f t="shared" si="21"/>
        <v>-60847027.089999989</v>
      </c>
      <c r="G90" s="128">
        <f t="shared" si="21"/>
        <v>111459262.37999998</v>
      </c>
      <c r="H90" s="105">
        <f t="shared" ref="H90" si="22">H87</f>
        <v>905669.99999999627</v>
      </c>
    </row>
    <row r="91" spans="1:8" ht="16.5" thickTop="1" thickBot="1">
      <c r="A91" s="98"/>
      <c r="B91" s="415"/>
      <c r="C91" s="65"/>
      <c r="D91" s="42"/>
      <c r="E91" s="167"/>
      <c r="F91" s="42"/>
      <c r="G91" s="198"/>
      <c r="H91" s="167"/>
    </row>
    <row r="92" spans="1:8">
      <c r="E92" s="9"/>
      <c r="F92" s="9"/>
    </row>
    <row r="93" spans="1:8">
      <c r="E93" s="9"/>
      <c r="F93" s="9"/>
    </row>
  </sheetData>
  <customSheetViews>
    <customSheetView guid="{FDA731C6-6FB3-4A94-83F6-34E751A839F6}" scale="80" showPageBreaks="1" fitToPage="1" printArea="1" hiddenColumns="1" view="pageBreakPreview">
      <pane ySplit="9" topLeftCell="A52" activePane="bottomLeft" state="frozen"/>
      <selection pane="bottomLeft" activeCell="G4" sqref="G1:G1048576"/>
      <pageMargins left="0.70866141732283472" right="0.70866141732283472" top="0.74803149606299213" bottom="0.74803149606299213" header="0.31496062992125984" footer="0.31496062992125984"/>
      <pageSetup paperSize="9" scale="65" fitToHeight="0" orientation="portrait" r:id="rId1"/>
    </customSheetView>
  </customSheetViews>
  <mergeCells count="5">
    <mergeCell ref="A1:G1"/>
    <mergeCell ref="A3:G3"/>
    <mergeCell ref="A4:G4"/>
    <mergeCell ref="A6:C8"/>
    <mergeCell ref="D6:H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47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H84"/>
  <sheetViews>
    <sheetView view="pageBreakPreview" zoomScale="80" zoomScaleNormal="80" zoomScaleSheetLayoutView="80" workbookViewId="0">
      <selection activeCell="M9" sqref="M9"/>
    </sheetView>
  </sheetViews>
  <sheetFormatPr defaultColWidth="9.140625" defaultRowHeight="15"/>
  <cols>
    <col min="1" max="1" width="18.85546875" style="92" customWidth="1"/>
    <col min="2" max="2" width="37.28515625" style="92" bestFit="1" customWidth="1"/>
    <col min="3" max="3" width="33" style="6" customWidth="1"/>
    <col min="4" max="4" width="18.28515625" style="9" customWidth="1"/>
    <col min="5" max="6" width="17.85546875" style="9" customWidth="1"/>
    <col min="7" max="7" width="17.5703125" style="9" customWidth="1"/>
    <col min="8" max="8" width="18.28515625" style="9" customWidth="1"/>
    <col min="9" max="16384" width="9.140625" style="6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85</v>
      </c>
      <c r="B4" s="660"/>
      <c r="C4" s="660"/>
      <c r="D4" s="660"/>
      <c r="E4" s="660"/>
      <c r="F4" s="660"/>
      <c r="G4" s="660"/>
    </row>
    <row r="5" spans="1:8" s="16" customFormat="1" ht="20.25" thickBot="1">
      <c r="A5" s="208"/>
      <c r="B5" s="208"/>
      <c r="C5" s="186"/>
      <c r="D5" s="9"/>
      <c r="E5" s="176">
        <v>5.3999999999999999E-2</v>
      </c>
      <c r="F5" s="26"/>
      <c r="G5" s="179">
        <v>6</v>
      </c>
      <c r="H5" s="9"/>
    </row>
    <row r="6" spans="1:8" s="7" customFormat="1" ht="30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5.75" thickBot="1">
      <c r="A8" s="650"/>
      <c r="B8" s="657"/>
      <c r="C8" s="651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7" customFormat="1">
      <c r="A9" s="93" t="s">
        <v>796</v>
      </c>
      <c r="B9" s="402" t="s">
        <v>797</v>
      </c>
      <c r="C9" s="10" t="s">
        <v>51</v>
      </c>
      <c r="D9" s="11"/>
      <c r="E9" s="27"/>
      <c r="F9" s="27"/>
      <c r="G9" s="83"/>
      <c r="H9" s="27"/>
    </row>
    <row r="10" spans="1:8" s="7" customFormat="1">
      <c r="A10" s="86"/>
      <c r="B10" s="387"/>
      <c r="C10" s="56"/>
      <c r="D10" s="57"/>
      <c r="E10" s="58"/>
      <c r="F10" s="58"/>
      <c r="G10" s="75"/>
      <c r="H10" s="58"/>
    </row>
    <row r="11" spans="1:8" s="7" customFormat="1">
      <c r="A11" s="89" t="s">
        <v>70</v>
      </c>
      <c r="B11" s="398"/>
      <c r="C11" s="56" t="s">
        <v>71</v>
      </c>
      <c r="D11" s="57"/>
      <c r="E11" s="58"/>
      <c r="F11" s="58"/>
      <c r="G11" s="75"/>
      <c r="H11" s="58"/>
    </row>
    <row r="12" spans="1:8" ht="30">
      <c r="A12" s="87" t="s">
        <v>895</v>
      </c>
      <c r="B12" s="388" t="s">
        <v>798</v>
      </c>
      <c r="C12" s="71" t="s">
        <v>722</v>
      </c>
      <c r="D12" s="57">
        <v>5696177.9896351602</v>
      </c>
      <c r="E12" s="58">
        <v>5696178</v>
      </c>
      <c r="F12" s="58">
        <f>D12-E12</f>
        <v>-1.0364839807152748E-2</v>
      </c>
      <c r="G12" s="75"/>
      <c r="H12" s="58">
        <v>5851177.9896351602</v>
      </c>
    </row>
    <row r="13" spans="1:8">
      <c r="A13" s="87"/>
      <c r="B13" s="388"/>
      <c r="C13" s="71" t="s">
        <v>91</v>
      </c>
      <c r="D13" s="57"/>
      <c r="E13" s="57">
        <v>0</v>
      </c>
      <c r="F13" s="58">
        <f>D13-E13</f>
        <v>0</v>
      </c>
      <c r="G13" s="75"/>
      <c r="H13" s="57"/>
    </row>
    <row r="14" spans="1:8" s="7" customFormat="1" ht="15.75" thickBot="1">
      <c r="A14" s="87"/>
      <c r="B14" s="388"/>
      <c r="C14" s="60" t="s">
        <v>0</v>
      </c>
      <c r="D14" s="61">
        <f>SUM(D12:D12)</f>
        <v>5696177.9896351602</v>
      </c>
      <c r="E14" s="61">
        <f t="shared" ref="E14:G14" si="0">SUM(E12:E12)</f>
        <v>5696178</v>
      </c>
      <c r="F14" s="61">
        <f t="shared" si="0"/>
        <v>-1.0364839807152748E-2</v>
      </c>
      <c r="G14" s="77">
        <f t="shared" si="0"/>
        <v>0</v>
      </c>
      <c r="H14" s="61">
        <f>SUM(H12:H12)</f>
        <v>5851177.9896351602</v>
      </c>
    </row>
    <row r="15" spans="1:8" ht="15.75" thickTop="1">
      <c r="A15" s="90"/>
      <c r="B15" s="390"/>
      <c r="C15" s="56"/>
      <c r="D15" s="57"/>
      <c r="E15" s="58"/>
      <c r="F15" s="58"/>
      <c r="G15" s="75"/>
      <c r="H15" s="58"/>
    </row>
    <row r="16" spans="1:8" s="7" customFormat="1" ht="15.75" thickBot="1">
      <c r="A16" s="88">
        <v>2800</v>
      </c>
      <c r="B16" s="389"/>
      <c r="C16" s="60" t="s">
        <v>53</v>
      </c>
      <c r="D16" s="61">
        <f t="shared" ref="D16:G16" si="1">D14</f>
        <v>5696177.9896351602</v>
      </c>
      <c r="E16" s="61">
        <f t="shared" si="1"/>
        <v>5696178</v>
      </c>
      <c r="F16" s="61">
        <f t="shared" si="1"/>
        <v>-1.0364839807152748E-2</v>
      </c>
      <c r="G16" s="77">
        <f t="shared" si="1"/>
        <v>0</v>
      </c>
      <c r="H16" s="61">
        <f t="shared" ref="H16" si="2">H14</f>
        <v>5851177.9896351602</v>
      </c>
    </row>
    <row r="17" spans="1:8" ht="15.75" thickTop="1">
      <c r="A17" s="87"/>
      <c r="B17" s="388"/>
      <c r="C17" s="59"/>
      <c r="D17" s="57"/>
      <c r="E17" s="58"/>
      <c r="F17" s="58"/>
      <c r="G17" s="75"/>
      <c r="H17" s="58"/>
    </row>
    <row r="18" spans="1:8">
      <c r="A18" s="90">
        <v>2900</v>
      </c>
      <c r="B18" s="390"/>
      <c r="C18" s="56" t="s">
        <v>50</v>
      </c>
      <c r="D18" s="37"/>
      <c r="E18" s="12"/>
      <c r="F18" s="12"/>
      <c r="G18" s="84"/>
      <c r="H18" s="12"/>
    </row>
    <row r="19" spans="1:8">
      <c r="A19" s="90"/>
      <c r="B19" s="390"/>
      <c r="C19" s="56"/>
      <c r="D19" s="37"/>
      <c r="E19" s="12"/>
      <c r="F19" s="12"/>
      <c r="G19" s="84"/>
      <c r="H19" s="12"/>
    </row>
    <row r="20" spans="1:8">
      <c r="A20" s="90">
        <v>3000</v>
      </c>
      <c r="B20" s="390"/>
      <c r="C20" s="62" t="s">
        <v>67</v>
      </c>
      <c r="D20" s="37"/>
      <c r="E20" s="12"/>
      <c r="F20" s="12"/>
      <c r="G20" s="84"/>
      <c r="H20" s="12"/>
    </row>
    <row r="21" spans="1:8">
      <c r="A21" s="87" t="s">
        <v>268</v>
      </c>
      <c r="B21" s="400" t="s">
        <v>896</v>
      </c>
      <c r="C21" s="59" t="s">
        <v>10</v>
      </c>
      <c r="D21" s="58">
        <v>3047590.2500840072</v>
      </c>
      <c r="E21" s="58">
        <v>1476986.16</v>
      </c>
      <c r="F21" s="58">
        <f>D21-E21</f>
        <v>1570604.0900840072</v>
      </c>
      <c r="G21" s="75">
        <f>E21/$G$5*12</f>
        <v>2953972.32</v>
      </c>
      <c r="H21" s="58">
        <v>2946575.0334173408</v>
      </c>
    </row>
    <row r="22" spans="1:8">
      <c r="A22" s="87" t="s">
        <v>513</v>
      </c>
      <c r="B22" s="400" t="s">
        <v>896</v>
      </c>
      <c r="C22" s="59" t="s">
        <v>456</v>
      </c>
      <c r="D22" s="58">
        <v>157410.04999999999</v>
      </c>
      <c r="E22" s="58">
        <v>145629.89000000001</v>
      </c>
      <c r="F22" s="58">
        <f>D22-E22</f>
        <v>11780.159999999974</v>
      </c>
      <c r="G22" s="75">
        <f t="shared" ref="G22:G24" si="3">E22/$G$5*12</f>
        <v>291259.78000000003</v>
      </c>
      <c r="H22" s="58">
        <v>157410.04999999999</v>
      </c>
    </row>
    <row r="23" spans="1:8">
      <c r="A23" s="87" t="s">
        <v>514</v>
      </c>
      <c r="B23" s="400" t="s">
        <v>896</v>
      </c>
      <c r="C23" s="59" t="s">
        <v>457</v>
      </c>
      <c r="D23" s="58">
        <v>41940</v>
      </c>
      <c r="E23" s="58">
        <v>19505.990000000002</v>
      </c>
      <c r="F23" s="58">
        <f>D23-E23</f>
        <v>22434.01</v>
      </c>
      <c r="G23" s="75">
        <f t="shared" si="3"/>
        <v>39011.980000000003</v>
      </c>
      <c r="H23" s="58">
        <v>41940</v>
      </c>
    </row>
    <row r="24" spans="1:8">
      <c r="A24" s="87" t="s">
        <v>269</v>
      </c>
      <c r="B24" s="400" t="s">
        <v>896</v>
      </c>
      <c r="C24" s="59" t="s">
        <v>11</v>
      </c>
      <c r="D24" s="58">
        <v>1217526.44</v>
      </c>
      <c r="E24" s="58">
        <v>348311.13</v>
      </c>
      <c r="F24" s="58">
        <f>D24-E24</f>
        <v>869215.30999999994</v>
      </c>
      <c r="G24" s="75">
        <f t="shared" si="3"/>
        <v>696622.26</v>
      </c>
      <c r="H24" s="58">
        <v>1217526.44</v>
      </c>
    </row>
    <row r="25" spans="1:8" s="7" customFormat="1" ht="15.75" thickBot="1">
      <c r="A25" s="88"/>
      <c r="B25" s="389"/>
      <c r="C25" s="56" t="s">
        <v>0</v>
      </c>
      <c r="D25" s="61">
        <f t="shared" ref="D25:G25" si="4">SUM(D21:D24)</f>
        <v>4464466.7400840074</v>
      </c>
      <c r="E25" s="61">
        <f>SUM(E21:E24)</f>
        <v>1990433.17</v>
      </c>
      <c r="F25" s="61">
        <f t="shared" si="4"/>
        <v>2474033.570084007</v>
      </c>
      <c r="G25" s="77">
        <f t="shared" si="4"/>
        <v>3980866.34</v>
      </c>
      <c r="H25" s="61">
        <f t="shared" ref="H25" si="5">SUM(H21:H24)</f>
        <v>4363451.5234173406</v>
      </c>
    </row>
    <row r="26" spans="1:8" ht="15.75" thickTop="1">
      <c r="A26" s="87"/>
      <c r="B26" s="388"/>
      <c r="C26" s="59"/>
      <c r="D26" s="58"/>
      <c r="E26" s="58"/>
      <c r="F26" s="58"/>
      <c r="G26" s="75"/>
      <c r="H26" s="58"/>
    </row>
    <row r="27" spans="1:8">
      <c r="A27" s="89" t="s">
        <v>68</v>
      </c>
      <c r="B27" s="398"/>
      <c r="C27" s="56" t="s">
        <v>69</v>
      </c>
      <c r="D27" s="58"/>
      <c r="E27" s="58"/>
      <c r="F27" s="58"/>
      <c r="G27" s="75"/>
      <c r="H27" s="58"/>
    </row>
    <row r="28" spans="1:8">
      <c r="A28" s="87" t="s">
        <v>270</v>
      </c>
      <c r="B28" s="400" t="s">
        <v>896</v>
      </c>
      <c r="C28" s="59" t="s">
        <v>12</v>
      </c>
      <c r="D28" s="58">
        <v>243864.33250700062</v>
      </c>
      <c r="E28" s="58">
        <v>99354.11</v>
      </c>
      <c r="F28" s="58">
        <f t="shared" ref="F28:F36" si="6">D28-E28</f>
        <v>144510.22250700061</v>
      </c>
      <c r="G28" s="75">
        <f t="shared" ref="G28:G36" si="7">E28/$G$5*12</f>
        <v>198708.22</v>
      </c>
      <c r="H28" s="58">
        <v>243864.33250700062</v>
      </c>
    </row>
    <row r="29" spans="1:8">
      <c r="A29" s="87" t="s">
        <v>271</v>
      </c>
      <c r="B29" s="400" t="s">
        <v>896</v>
      </c>
      <c r="C29" s="59" t="s">
        <v>35</v>
      </c>
      <c r="D29" s="58">
        <v>171909.72</v>
      </c>
      <c r="E29" s="58">
        <v>98796.49</v>
      </c>
      <c r="F29" s="58">
        <f t="shared" si="6"/>
        <v>73113.23</v>
      </c>
      <c r="G29" s="75">
        <f t="shared" si="7"/>
        <v>197592.98000000004</v>
      </c>
      <c r="H29" s="58">
        <v>171909.72</v>
      </c>
    </row>
    <row r="30" spans="1:8">
      <c r="A30" s="87" t="s">
        <v>272</v>
      </c>
      <c r="B30" s="400" t="s">
        <v>896</v>
      </c>
      <c r="C30" s="59" t="s">
        <v>26</v>
      </c>
      <c r="D30" s="58">
        <v>30661.919999999998</v>
      </c>
      <c r="E30" s="58">
        <v>10228.44</v>
      </c>
      <c r="F30" s="58">
        <f t="shared" si="6"/>
        <v>20433.479999999996</v>
      </c>
      <c r="G30" s="75">
        <f t="shared" si="7"/>
        <v>20456.88</v>
      </c>
      <c r="H30" s="58">
        <v>22144.719999999998</v>
      </c>
    </row>
    <row r="31" spans="1:8">
      <c r="A31" s="87" t="s">
        <v>273</v>
      </c>
      <c r="B31" s="400" t="s">
        <v>896</v>
      </c>
      <c r="C31" s="59" t="s">
        <v>27</v>
      </c>
      <c r="D31" s="58">
        <v>27600</v>
      </c>
      <c r="E31" s="58">
        <v>0</v>
      </c>
      <c r="F31" s="58">
        <f t="shared" si="6"/>
        <v>27600</v>
      </c>
      <c r="G31" s="75">
        <f t="shared" si="7"/>
        <v>0</v>
      </c>
      <c r="H31" s="58">
        <v>27600</v>
      </c>
    </row>
    <row r="32" spans="1:8">
      <c r="A32" s="87" t="s">
        <v>274</v>
      </c>
      <c r="B32" s="400" t="s">
        <v>896</v>
      </c>
      <c r="C32" s="59" t="s">
        <v>25</v>
      </c>
      <c r="D32" s="58">
        <v>201333.59999999998</v>
      </c>
      <c r="E32" s="58">
        <v>106513.2</v>
      </c>
      <c r="F32" s="58">
        <f t="shared" si="6"/>
        <v>94820.39999999998</v>
      </c>
      <c r="G32" s="75">
        <f t="shared" si="7"/>
        <v>213026.40000000002</v>
      </c>
      <c r="H32" s="58">
        <v>201333.59999999998</v>
      </c>
    </row>
    <row r="33" spans="1:8">
      <c r="A33" s="87" t="s">
        <v>275</v>
      </c>
      <c r="B33" s="400" t="s">
        <v>896</v>
      </c>
      <c r="C33" s="59" t="s">
        <v>323</v>
      </c>
      <c r="D33" s="58">
        <v>305494.63740623352</v>
      </c>
      <c r="E33" s="58">
        <v>152704.53</v>
      </c>
      <c r="F33" s="58">
        <f t="shared" si="6"/>
        <v>152790.10740623352</v>
      </c>
      <c r="G33" s="75">
        <f t="shared" si="7"/>
        <v>305409.06</v>
      </c>
      <c r="H33" s="58">
        <v>307464.43216921709</v>
      </c>
    </row>
    <row r="34" spans="1:8">
      <c r="A34" s="87" t="s">
        <v>276</v>
      </c>
      <c r="B34" s="400" t="s">
        <v>896</v>
      </c>
      <c r="C34" s="59" t="s">
        <v>13</v>
      </c>
      <c r="D34" s="58">
        <v>30126.999637914847</v>
      </c>
      <c r="E34" s="58">
        <v>7663.8</v>
      </c>
      <c r="F34" s="58">
        <f t="shared" si="6"/>
        <v>22463.199637914848</v>
      </c>
      <c r="G34" s="75">
        <f t="shared" si="7"/>
        <v>15327.599999999999</v>
      </c>
      <c r="H34" s="58">
        <v>30126.999637914847</v>
      </c>
    </row>
    <row r="35" spans="1:8">
      <c r="A35" s="87" t="s">
        <v>277</v>
      </c>
      <c r="B35" s="400" t="s">
        <v>896</v>
      </c>
      <c r="C35" s="59" t="s">
        <v>14</v>
      </c>
      <c r="D35" s="58">
        <v>19631.039999999997</v>
      </c>
      <c r="E35" s="58">
        <v>9815.52</v>
      </c>
      <c r="F35" s="58">
        <f t="shared" si="6"/>
        <v>9815.5199999999968</v>
      </c>
      <c r="G35" s="75">
        <f t="shared" si="7"/>
        <v>19631.04</v>
      </c>
      <c r="H35" s="58">
        <v>19928.479999999996</v>
      </c>
    </row>
    <row r="36" spans="1:8">
      <c r="A36" s="87" t="s">
        <v>278</v>
      </c>
      <c r="B36" s="400" t="s">
        <v>896</v>
      </c>
      <c r="C36" s="59" t="s">
        <v>324</v>
      </c>
      <c r="D36" s="58">
        <v>1089</v>
      </c>
      <c r="E36" s="58">
        <v>577.5</v>
      </c>
      <c r="F36" s="58">
        <f t="shared" si="6"/>
        <v>511.5</v>
      </c>
      <c r="G36" s="75">
        <f t="shared" si="7"/>
        <v>1155</v>
      </c>
      <c r="H36" s="58">
        <v>1089</v>
      </c>
    </row>
    <row r="37" spans="1:8" s="7" customFormat="1" ht="15.75" thickBot="1">
      <c r="A37" s="88"/>
      <c r="B37" s="389"/>
      <c r="C37" s="60" t="s">
        <v>0</v>
      </c>
      <c r="D37" s="61">
        <f t="shared" ref="D37:G37" si="8">SUM(D28:D36)</f>
        <v>1031711.2495511489</v>
      </c>
      <c r="E37" s="61">
        <f>SUM(E28:E36)</f>
        <v>485653.59</v>
      </c>
      <c r="F37" s="61">
        <f>SUM(F28:F36)</f>
        <v>546057.659551149</v>
      </c>
      <c r="G37" s="77">
        <f t="shared" si="8"/>
        <v>971307.18</v>
      </c>
      <c r="H37" s="61">
        <f t="shared" ref="H37" si="9">SUM(H28:H36)</f>
        <v>1025461.2843141325</v>
      </c>
    </row>
    <row r="38" spans="1:8" ht="15.75" thickTop="1">
      <c r="A38" s="87"/>
      <c r="B38" s="388"/>
      <c r="C38" s="59"/>
      <c r="D38" s="58"/>
      <c r="E38" s="58"/>
      <c r="F38" s="58"/>
      <c r="G38" s="75"/>
      <c r="H38" s="58">
        <f>H25+H37</f>
        <v>5388912.8077314729</v>
      </c>
    </row>
    <row r="39" spans="1:8">
      <c r="A39" s="87"/>
      <c r="B39" s="388"/>
      <c r="C39" s="59"/>
      <c r="D39" s="58"/>
      <c r="E39" s="58"/>
      <c r="F39" s="58"/>
      <c r="G39" s="75"/>
      <c r="H39" s="58"/>
    </row>
    <row r="40" spans="1:8">
      <c r="A40" s="87" t="s">
        <v>595</v>
      </c>
      <c r="B40" s="388"/>
      <c r="C40" s="59" t="s">
        <v>2</v>
      </c>
      <c r="D40" s="58"/>
      <c r="E40" s="58"/>
      <c r="F40" s="58"/>
      <c r="G40" s="75"/>
      <c r="H40" s="58"/>
    </row>
    <row r="41" spans="1:8">
      <c r="A41" s="87"/>
      <c r="B41" s="388"/>
      <c r="C41" s="59"/>
      <c r="D41" s="58"/>
      <c r="E41" s="58"/>
      <c r="F41" s="58"/>
      <c r="G41" s="75"/>
      <c r="H41" s="58"/>
    </row>
    <row r="42" spans="1:8">
      <c r="A42" s="90">
        <v>3800</v>
      </c>
      <c r="B42" s="390"/>
      <c r="C42" s="56" t="s">
        <v>55</v>
      </c>
      <c r="D42" s="58"/>
      <c r="E42" s="58"/>
      <c r="F42" s="58"/>
      <c r="G42" s="75"/>
      <c r="H42" s="58"/>
    </row>
    <row r="43" spans="1:8">
      <c r="A43" s="87"/>
      <c r="B43" s="388"/>
      <c r="C43" s="59"/>
      <c r="D43" s="58"/>
      <c r="E43" s="58"/>
      <c r="F43" s="58"/>
      <c r="G43" s="75"/>
      <c r="H43" s="58"/>
    </row>
    <row r="44" spans="1:8">
      <c r="A44" s="87" t="s">
        <v>279</v>
      </c>
      <c r="B44" s="388"/>
      <c r="C44" s="59" t="s">
        <v>8</v>
      </c>
      <c r="D44" s="58">
        <v>0</v>
      </c>
      <c r="E44" s="58"/>
      <c r="F44" s="58">
        <f>D44-E44</f>
        <v>0</v>
      </c>
      <c r="G44" s="75">
        <f>E44/$G$5*12</f>
        <v>0</v>
      </c>
      <c r="H44" s="58"/>
    </row>
    <row r="45" spans="1:8">
      <c r="A45" s="87" t="s">
        <v>280</v>
      </c>
      <c r="B45" s="388"/>
      <c r="C45" s="59" t="s">
        <v>417</v>
      </c>
      <c r="D45" s="58">
        <v>0</v>
      </c>
      <c r="E45" s="58"/>
      <c r="F45" s="58">
        <f>D45-E45</f>
        <v>0</v>
      </c>
      <c r="G45" s="75">
        <f>E45/$G$5*12</f>
        <v>0</v>
      </c>
      <c r="H45" s="58"/>
    </row>
    <row r="46" spans="1:8">
      <c r="A46" s="87"/>
      <c r="B46" s="388"/>
      <c r="C46" s="59"/>
      <c r="D46" s="58"/>
      <c r="E46" s="58"/>
      <c r="F46" s="58">
        <f>D46-E46</f>
        <v>0</v>
      </c>
      <c r="G46" s="75"/>
      <c r="H46" s="58"/>
    </row>
    <row r="47" spans="1:8" s="7" customFormat="1" ht="15.75" thickBot="1">
      <c r="A47" s="88"/>
      <c r="B47" s="389"/>
      <c r="C47" s="60" t="s">
        <v>0</v>
      </c>
      <c r="D47" s="61">
        <f t="shared" ref="D47:G47" si="10">SUM(D44:D46)</f>
        <v>0</v>
      </c>
      <c r="E47" s="61">
        <f t="shared" si="10"/>
        <v>0</v>
      </c>
      <c r="F47" s="61">
        <f t="shared" si="10"/>
        <v>0</v>
      </c>
      <c r="G47" s="77">
        <f t="shared" si="10"/>
        <v>0</v>
      </c>
      <c r="H47" s="61"/>
    </row>
    <row r="48" spans="1:8" ht="15.75" thickTop="1">
      <c r="A48" s="87"/>
      <c r="B48" s="388"/>
      <c r="C48" s="59"/>
      <c r="D48" s="58"/>
      <c r="E48" s="58"/>
      <c r="F48" s="58"/>
      <c r="G48" s="75"/>
      <c r="H48" s="58"/>
    </row>
    <row r="49" spans="1:8">
      <c r="A49" s="87"/>
      <c r="B49" s="388"/>
      <c r="C49" s="59"/>
      <c r="D49" s="58"/>
      <c r="E49" s="58"/>
      <c r="F49" s="58"/>
      <c r="G49" s="75"/>
      <c r="H49" s="58"/>
    </row>
    <row r="50" spans="1:8">
      <c r="A50" s="90">
        <v>4400</v>
      </c>
      <c r="B50" s="390"/>
      <c r="C50" s="56" t="s">
        <v>57</v>
      </c>
      <c r="D50" s="58"/>
      <c r="E50" s="58"/>
      <c r="F50" s="58"/>
      <c r="G50" s="75"/>
      <c r="H50" s="58"/>
    </row>
    <row r="51" spans="1:8">
      <c r="A51" s="87"/>
      <c r="B51" s="388"/>
      <c r="C51" s="59"/>
      <c r="D51" s="58"/>
      <c r="E51" s="58"/>
      <c r="F51" s="58"/>
      <c r="G51" s="75"/>
      <c r="H51" s="58"/>
    </row>
    <row r="52" spans="1:8">
      <c r="A52" s="87" t="s">
        <v>677</v>
      </c>
      <c r="B52" s="388"/>
      <c r="C52" s="59" t="s">
        <v>15</v>
      </c>
      <c r="D52" s="58"/>
      <c r="E52" s="58">
        <v>0</v>
      </c>
      <c r="F52" s="58">
        <f>D52-E52</f>
        <v>0</v>
      </c>
      <c r="G52" s="75">
        <f t="shared" ref="G52:G60" si="11">E52/$G$5*12</f>
        <v>0</v>
      </c>
      <c r="H52" s="58"/>
    </row>
    <row r="53" spans="1:8">
      <c r="A53" s="87" t="s">
        <v>596</v>
      </c>
      <c r="B53" s="388"/>
      <c r="C53" s="59" t="s">
        <v>325</v>
      </c>
      <c r="D53" s="58"/>
      <c r="E53" s="58"/>
      <c r="F53" s="58"/>
      <c r="G53" s="75"/>
      <c r="H53" s="58"/>
    </row>
    <row r="54" spans="1:8">
      <c r="A54" s="87" t="s">
        <v>597</v>
      </c>
      <c r="B54" s="388"/>
      <c r="C54" s="59" t="s">
        <v>18</v>
      </c>
      <c r="D54" s="58"/>
      <c r="E54" s="58"/>
      <c r="F54" s="58"/>
      <c r="G54" s="75"/>
      <c r="H54" s="58">
        <v>0</v>
      </c>
    </row>
    <row r="55" spans="1:8">
      <c r="A55" s="87" t="s">
        <v>281</v>
      </c>
      <c r="B55" s="388" t="s">
        <v>897</v>
      </c>
      <c r="C55" s="59" t="s">
        <v>19</v>
      </c>
      <c r="D55" s="58">
        <v>10000</v>
      </c>
      <c r="E55" s="58">
        <v>3577</v>
      </c>
      <c r="F55" s="58">
        <f t="shared" ref="F55:F60" si="12">D55-E55</f>
        <v>6423</v>
      </c>
      <c r="G55" s="75">
        <f>E55/$G$5*12</f>
        <v>7154</v>
      </c>
      <c r="H55" s="58">
        <v>15000</v>
      </c>
    </row>
    <row r="56" spans="1:8">
      <c r="A56" s="87" t="s">
        <v>282</v>
      </c>
      <c r="B56" s="388" t="s">
        <v>898</v>
      </c>
      <c r="C56" s="169" t="s">
        <v>364</v>
      </c>
      <c r="D56" s="58">
        <v>20000</v>
      </c>
      <c r="E56" s="58"/>
      <c r="F56" s="58">
        <f t="shared" si="12"/>
        <v>20000</v>
      </c>
      <c r="G56" s="75">
        <f t="shared" si="11"/>
        <v>0</v>
      </c>
      <c r="H56" s="58" t="s">
        <v>981</v>
      </c>
    </row>
    <row r="57" spans="1:8">
      <c r="A57" s="87" t="s">
        <v>283</v>
      </c>
      <c r="B57" s="388"/>
      <c r="C57" s="169" t="s">
        <v>365</v>
      </c>
      <c r="D57" s="58">
        <v>0</v>
      </c>
      <c r="E57" s="58"/>
      <c r="F57" s="58">
        <f t="shared" si="12"/>
        <v>0</v>
      </c>
      <c r="G57" s="75">
        <f t="shared" si="11"/>
        <v>0</v>
      </c>
      <c r="H57" s="58" t="s">
        <v>981</v>
      </c>
    </row>
    <row r="58" spans="1:8">
      <c r="A58" s="87" t="s">
        <v>284</v>
      </c>
      <c r="B58" s="388" t="s">
        <v>899</v>
      </c>
      <c r="C58" s="59" t="s">
        <v>366</v>
      </c>
      <c r="D58" s="76">
        <v>70000</v>
      </c>
      <c r="E58" s="58"/>
      <c r="F58" s="58">
        <f t="shared" si="12"/>
        <v>70000</v>
      </c>
      <c r="G58" s="75">
        <f t="shared" si="11"/>
        <v>0</v>
      </c>
      <c r="H58" s="76">
        <v>250000</v>
      </c>
    </row>
    <row r="59" spans="1:8">
      <c r="A59" s="87" t="s">
        <v>285</v>
      </c>
      <c r="B59" s="388" t="s">
        <v>900</v>
      </c>
      <c r="C59" s="59" t="s">
        <v>397</v>
      </c>
      <c r="D59" s="58">
        <v>100000</v>
      </c>
      <c r="E59" s="58"/>
      <c r="F59" s="58">
        <f t="shared" si="12"/>
        <v>100000</v>
      </c>
      <c r="G59" s="75">
        <f t="shared" si="11"/>
        <v>0</v>
      </c>
      <c r="H59" s="58">
        <v>50000</v>
      </c>
    </row>
    <row r="60" spans="1:8">
      <c r="A60" s="87" t="s">
        <v>367</v>
      </c>
      <c r="B60" s="388"/>
      <c r="C60" s="59" t="s">
        <v>418</v>
      </c>
      <c r="D60" s="76">
        <v>0</v>
      </c>
      <c r="E60" s="58"/>
      <c r="F60" s="58">
        <f t="shared" si="12"/>
        <v>0</v>
      </c>
      <c r="G60" s="75">
        <f t="shared" si="11"/>
        <v>0</v>
      </c>
      <c r="H60" s="76"/>
    </row>
    <row r="61" spans="1:8" s="7" customFormat="1" ht="15.75" thickBot="1">
      <c r="A61" s="88"/>
      <c r="B61" s="389"/>
      <c r="C61" s="60" t="s">
        <v>0</v>
      </c>
      <c r="D61" s="61">
        <f>SUM(D53:D60)</f>
        <v>200000</v>
      </c>
      <c r="E61" s="61">
        <f>SUM(E52:E60)</f>
        <v>3577</v>
      </c>
      <c r="F61" s="61">
        <f t="shared" ref="F61" si="13">SUM(F52:F60)</f>
        <v>196423</v>
      </c>
      <c r="G61" s="72">
        <f t="shared" ref="G61" si="14">SUM(G52:G60)</f>
        <v>7154</v>
      </c>
      <c r="H61" s="61">
        <f>SUM(H53:H60)</f>
        <v>315000</v>
      </c>
    </row>
    <row r="62" spans="1:8" ht="15.75" thickTop="1">
      <c r="A62" s="87"/>
      <c r="B62" s="388"/>
      <c r="C62" s="59"/>
      <c r="D62" s="58"/>
      <c r="E62" s="58"/>
      <c r="F62" s="58"/>
      <c r="G62" s="75"/>
      <c r="H62" s="58"/>
    </row>
    <row r="63" spans="1:8" ht="45.75" thickBot="1">
      <c r="A63" s="87">
        <v>4600</v>
      </c>
      <c r="B63" s="388"/>
      <c r="C63" s="63" t="s">
        <v>59</v>
      </c>
      <c r="D63" s="77">
        <f t="shared" ref="D63" si="15">D61+D47+D37+D25</f>
        <v>5696177.9896351565</v>
      </c>
      <c r="E63" s="77">
        <f t="shared" ref="E63:H63" si="16">E61+E47+E37+E25</f>
        <v>2479663.7599999998</v>
      </c>
      <c r="F63" s="112">
        <f t="shared" si="16"/>
        <v>3216514.2296351558</v>
      </c>
      <c r="G63" s="77">
        <f t="shared" si="16"/>
        <v>4959327.5199999996</v>
      </c>
      <c r="H63" s="77">
        <f t="shared" si="16"/>
        <v>5703912.8077314729</v>
      </c>
    </row>
    <row r="64" spans="1:8" ht="15.75" thickTop="1">
      <c r="A64" s="87"/>
      <c r="B64" s="388"/>
      <c r="C64" s="59"/>
      <c r="D64" s="58">
        <v>0</v>
      </c>
      <c r="E64" s="58"/>
      <c r="F64" s="58"/>
      <c r="G64" s="75"/>
      <c r="H64" s="58"/>
    </row>
    <row r="65" spans="1:8">
      <c r="A65" s="87"/>
      <c r="B65" s="388"/>
      <c r="C65" s="59"/>
      <c r="D65" s="58"/>
      <c r="E65" s="58"/>
      <c r="F65" s="58"/>
      <c r="G65" s="75"/>
      <c r="H65" s="58"/>
    </row>
    <row r="66" spans="1:8" ht="30.75" thickBot="1">
      <c r="A66" s="88">
        <v>5400</v>
      </c>
      <c r="B66" s="389"/>
      <c r="C66" s="63" t="s">
        <v>60</v>
      </c>
      <c r="D66" s="61">
        <f t="shared" ref="D66" si="17">D16-D63</f>
        <v>0</v>
      </c>
      <c r="E66" s="61">
        <f t="shared" ref="E66:H66" si="18">E16-E63</f>
        <v>3216514.24</v>
      </c>
      <c r="F66" s="61">
        <f t="shared" si="18"/>
        <v>-3216514.2399999956</v>
      </c>
      <c r="G66" s="77">
        <f t="shared" si="18"/>
        <v>-4959327.5199999996</v>
      </c>
      <c r="H66" s="61">
        <f t="shared" si="18"/>
        <v>147265.18190368731</v>
      </c>
    </row>
    <row r="67" spans="1:8" ht="15.75" thickTop="1">
      <c r="A67" s="87"/>
      <c r="B67" s="388"/>
      <c r="C67" s="59"/>
      <c r="D67" s="58"/>
      <c r="E67" s="58"/>
      <c r="F67" s="58"/>
      <c r="G67" s="75"/>
      <c r="H67" s="58"/>
    </row>
    <row r="68" spans="1:8" ht="30">
      <c r="A68" s="88">
        <v>6300</v>
      </c>
      <c r="B68" s="389"/>
      <c r="C68" s="63" t="s">
        <v>61</v>
      </c>
      <c r="D68" s="58"/>
      <c r="E68" s="58"/>
      <c r="F68" s="58"/>
      <c r="G68" s="75"/>
      <c r="H68" s="58"/>
    </row>
    <row r="69" spans="1:8">
      <c r="A69" s="87"/>
      <c r="B69" s="388"/>
      <c r="C69" s="59"/>
      <c r="D69" s="58"/>
      <c r="E69" s="58"/>
      <c r="F69" s="58"/>
      <c r="G69" s="75"/>
      <c r="H69" s="58"/>
    </row>
    <row r="70" spans="1:8">
      <c r="A70" s="87" t="s">
        <v>92</v>
      </c>
      <c r="B70" s="388"/>
      <c r="C70" s="59" t="s">
        <v>669</v>
      </c>
      <c r="D70" s="58">
        <v>0</v>
      </c>
      <c r="E70" s="58"/>
      <c r="F70" s="58"/>
      <c r="G70" s="75">
        <v>0</v>
      </c>
      <c r="H70" s="58"/>
    </row>
    <row r="71" spans="1:8">
      <c r="A71" s="87" t="s">
        <v>93</v>
      </c>
      <c r="B71" s="388"/>
      <c r="C71" s="59" t="s">
        <v>34</v>
      </c>
      <c r="D71" s="58">
        <v>0</v>
      </c>
      <c r="E71" s="58"/>
      <c r="F71" s="58"/>
      <c r="G71" s="75">
        <v>0</v>
      </c>
      <c r="H71" s="58"/>
    </row>
    <row r="72" spans="1:8" s="7" customFormat="1" ht="15.75" thickBot="1">
      <c r="A72" s="88"/>
      <c r="B72" s="389"/>
      <c r="C72" s="60" t="s">
        <v>0</v>
      </c>
      <c r="D72" s="61">
        <v>0</v>
      </c>
      <c r="E72" s="61">
        <v>0</v>
      </c>
      <c r="F72" s="61"/>
      <c r="G72" s="77">
        <v>0</v>
      </c>
      <c r="H72" s="61"/>
    </row>
    <row r="73" spans="1:8" ht="15.75" thickTop="1">
      <c r="A73" s="87"/>
      <c r="B73" s="388"/>
      <c r="C73" s="59"/>
      <c r="D73" s="58"/>
      <c r="E73" s="58"/>
      <c r="F73" s="58"/>
      <c r="G73" s="75"/>
      <c r="H73" s="58"/>
    </row>
    <row r="74" spans="1:8">
      <c r="A74" s="90">
        <v>6400</v>
      </c>
      <c r="B74" s="390"/>
      <c r="C74" s="63" t="s">
        <v>76</v>
      </c>
      <c r="D74" s="58"/>
      <c r="E74" s="58"/>
      <c r="F74" s="58"/>
      <c r="G74" s="75"/>
      <c r="H74" s="58"/>
    </row>
    <row r="75" spans="1:8">
      <c r="A75" s="87" t="s">
        <v>94</v>
      </c>
      <c r="B75" s="388"/>
      <c r="C75" s="59" t="s">
        <v>82</v>
      </c>
      <c r="D75" s="58"/>
      <c r="E75" s="58">
        <v>0</v>
      </c>
      <c r="F75" s="58"/>
      <c r="G75" s="75">
        <v>0</v>
      </c>
      <c r="H75" s="58"/>
    </row>
    <row r="76" spans="1:8" s="7" customFormat="1" ht="15.75" thickBot="1">
      <c r="A76" s="88"/>
      <c r="B76" s="389"/>
      <c r="C76" s="56" t="s">
        <v>0</v>
      </c>
      <c r="D76" s="61">
        <v>0</v>
      </c>
      <c r="E76" s="61">
        <v>0</v>
      </c>
      <c r="F76" s="61"/>
      <c r="G76" s="77">
        <v>0</v>
      </c>
      <c r="H76" s="61"/>
    </row>
    <row r="77" spans="1:8" ht="15.75" thickTop="1">
      <c r="A77" s="87"/>
      <c r="B77" s="388"/>
      <c r="C77" s="59"/>
      <c r="D77" s="58"/>
      <c r="E77" s="58"/>
      <c r="F77" s="58"/>
      <c r="G77" s="75"/>
      <c r="H77" s="58"/>
    </row>
    <row r="78" spans="1:8">
      <c r="A78" s="87"/>
      <c r="B78" s="388"/>
      <c r="C78" s="59"/>
      <c r="D78" s="58"/>
      <c r="E78" s="58"/>
      <c r="F78" s="58"/>
      <c r="G78" s="75"/>
      <c r="H78" s="58"/>
    </row>
    <row r="79" spans="1:8" s="7" customFormat="1" ht="60.75" thickBot="1">
      <c r="A79" s="88">
        <v>6500</v>
      </c>
      <c r="B79" s="389"/>
      <c r="C79" s="63" t="s">
        <v>62</v>
      </c>
      <c r="D79" s="61">
        <f t="shared" ref="D79:G79" si="19">D66-D72-D76</f>
        <v>0</v>
      </c>
      <c r="E79" s="61">
        <f t="shared" si="19"/>
        <v>3216514.24</v>
      </c>
      <c r="F79" s="61">
        <f t="shared" si="19"/>
        <v>-3216514.2399999956</v>
      </c>
      <c r="G79" s="77">
        <f t="shared" si="19"/>
        <v>-4959327.5199999996</v>
      </c>
      <c r="H79" s="61">
        <f t="shared" ref="H79" si="20">H66-H72-H76</f>
        <v>147265.18190368731</v>
      </c>
    </row>
    <row r="80" spans="1:8" ht="15.75" thickTop="1">
      <c r="A80" s="87"/>
      <c r="B80" s="388"/>
      <c r="C80" s="59"/>
      <c r="D80" s="58"/>
      <c r="E80" s="58"/>
      <c r="F80" s="58"/>
      <c r="G80" s="75"/>
      <c r="H80" s="58"/>
    </row>
    <row r="81" spans="1:8" s="7" customFormat="1" ht="75.75" thickBot="1">
      <c r="A81" s="88">
        <v>6700</v>
      </c>
      <c r="B81" s="389"/>
      <c r="C81" s="63" t="s">
        <v>63</v>
      </c>
      <c r="D81" s="61">
        <f t="shared" ref="D81:G81" si="21">D79</f>
        <v>0</v>
      </c>
      <c r="E81" s="61">
        <f t="shared" si="21"/>
        <v>3216514.24</v>
      </c>
      <c r="F81" s="61">
        <f t="shared" si="21"/>
        <v>-3216514.2399999956</v>
      </c>
      <c r="G81" s="77">
        <f t="shared" si="21"/>
        <v>-4959327.5199999996</v>
      </c>
      <c r="H81" s="61">
        <f t="shared" ref="H81" si="22">H79</f>
        <v>147265.18190368731</v>
      </c>
    </row>
    <row r="82" spans="1:8" s="7" customFormat="1" ht="15.75" thickTop="1">
      <c r="A82" s="88"/>
      <c r="B82" s="389"/>
      <c r="C82" s="63"/>
      <c r="D82" s="12"/>
      <c r="E82" s="12"/>
      <c r="F82" s="12"/>
      <c r="G82" s="84"/>
      <c r="H82" s="12"/>
    </row>
    <row r="83" spans="1:8" s="7" customFormat="1">
      <c r="A83" s="88"/>
      <c r="B83" s="389"/>
      <c r="C83" s="63"/>
      <c r="D83" s="12"/>
      <c r="E83" s="12"/>
      <c r="F83" s="12"/>
      <c r="G83" s="84"/>
      <c r="H83" s="12"/>
    </row>
    <row r="84" spans="1:8" s="7" customFormat="1" ht="15.75" thickBot="1">
      <c r="A84" s="94"/>
      <c r="B84" s="416"/>
      <c r="C84" s="40"/>
      <c r="D84" s="41"/>
      <c r="E84" s="41"/>
      <c r="F84" s="41"/>
      <c r="G84" s="85"/>
      <c r="H84" s="41"/>
    </row>
  </sheetData>
  <customSheetViews>
    <customSheetView guid="{FDA731C6-6FB3-4A94-83F6-34E751A839F6}" scale="80" fitToPage="1" printArea="1" hiddenColumns="1">
      <pane ySplit="9" topLeftCell="A55" activePane="bottomLeft" state="frozen"/>
      <selection pane="bottomLeft" activeCell="G4" sqref="G1:G1048576"/>
      <pageMargins left="0.70866141732283472" right="0.70866141732283472" top="0.74803149606299213" bottom="0.74803149606299213" header="0.31496062992125984" footer="0.31496062992125984"/>
      <pageSetup paperSize="9" scale="62" fitToHeight="0" orientation="portrait" r:id="rId1"/>
    </customSheetView>
  </customSheetViews>
  <mergeCells count="5">
    <mergeCell ref="A1:G1"/>
    <mergeCell ref="A3:G3"/>
    <mergeCell ref="A4:G4"/>
    <mergeCell ref="A6:C8"/>
    <mergeCell ref="D6:H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37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H77"/>
  <sheetViews>
    <sheetView view="pageBreakPreview" zoomScale="70" zoomScaleNormal="80" zoomScaleSheetLayoutView="70" workbookViewId="0">
      <pane ySplit="8" topLeftCell="A9" activePane="bottomLeft" state="frozen"/>
      <selection activeCell="E38" sqref="E38"/>
      <selection pane="bottomLeft" activeCell="K59" sqref="K59:L59"/>
    </sheetView>
  </sheetViews>
  <sheetFormatPr defaultColWidth="9.140625" defaultRowHeight="15"/>
  <cols>
    <col min="1" max="1" width="20.28515625" style="92" customWidth="1"/>
    <col min="2" max="2" width="46.7109375" style="92" bestFit="1" customWidth="1"/>
    <col min="3" max="3" width="42.140625" style="6" customWidth="1"/>
    <col min="4" max="4" width="15.5703125" style="9" customWidth="1"/>
    <col min="5" max="6" width="16.7109375" style="9" customWidth="1"/>
    <col min="7" max="7" width="15.7109375" style="9" customWidth="1"/>
    <col min="8" max="8" width="18.28515625" style="9" customWidth="1"/>
    <col min="9" max="16384" width="9.140625" style="6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79</v>
      </c>
      <c r="B4" s="660"/>
      <c r="C4" s="660"/>
      <c r="D4" s="660"/>
      <c r="E4" s="660"/>
      <c r="F4" s="660"/>
      <c r="G4" s="660"/>
    </row>
    <row r="5" spans="1:8" s="16" customFormat="1" ht="20.25" thickBot="1">
      <c r="A5" s="209"/>
      <c r="B5" s="209"/>
      <c r="C5" s="186"/>
      <c r="D5" s="9"/>
      <c r="E5" s="26"/>
      <c r="F5" s="26"/>
      <c r="G5" s="179">
        <v>6</v>
      </c>
      <c r="H5" s="9"/>
    </row>
    <row r="6" spans="1:8" s="7" customFormat="1" ht="39" customHeight="1" thickBot="1">
      <c r="A6" s="646" t="s">
        <v>45</v>
      </c>
      <c r="B6" s="655"/>
      <c r="C6" s="647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649"/>
      <c r="D7" s="382" t="s">
        <v>770</v>
      </c>
      <c r="E7" s="382" t="s">
        <v>770</v>
      </c>
      <c r="F7" s="382" t="s">
        <v>770</v>
      </c>
      <c r="G7" s="382" t="s">
        <v>770</v>
      </c>
      <c r="H7" s="502" t="s">
        <v>770</v>
      </c>
    </row>
    <row r="8" spans="1:8" s="7" customFormat="1" ht="45.75" thickBot="1">
      <c r="A8" s="650"/>
      <c r="B8" s="657"/>
      <c r="C8" s="651"/>
      <c r="D8" s="293" t="s">
        <v>65</v>
      </c>
      <c r="E8" s="294" t="s">
        <v>286</v>
      </c>
      <c r="F8" s="293" t="s">
        <v>321</v>
      </c>
      <c r="G8" s="501" t="s">
        <v>87</v>
      </c>
      <c r="H8" s="504" t="s">
        <v>969</v>
      </c>
    </row>
    <row r="9" spans="1:8" s="7" customFormat="1">
      <c r="A9" s="93" t="s">
        <v>796</v>
      </c>
      <c r="B9" s="402" t="s">
        <v>797</v>
      </c>
      <c r="C9" s="10" t="s">
        <v>51</v>
      </c>
      <c r="D9" s="11"/>
      <c r="E9" s="27"/>
      <c r="F9" s="11"/>
      <c r="G9" s="192"/>
      <c r="H9" s="497"/>
    </row>
    <row r="10" spans="1:8" s="7" customFormat="1">
      <c r="A10" s="86"/>
      <c r="B10" s="387"/>
      <c r="C10" s="56"/>
      <c r="D10" s="57"/>
      <c r="E10" s="58"/>
      <c r="F10" s="57"/>
      <c r="G10" s="9"/>
      <c r="H10" s="57"/>
    </row>
    <row r="11" spans="1:8" s="7" customFormat="1">
      <c r="A11" s="86">
        <v>1600</v>
      </c>
      <c r="B11" s="387"/>
      <c r="C11" s="56" t="s">
        <v>52</v>
      </c>
      <c r="D11" s="57"/>
      <c r="E11" s="58"/>
      <c r="F11" s="57"/>
      <c r="G11" s="9"/>
      <c r="H11" s="57"/>
    </row>
    <row r="12" spans="1:8">
      <c r="A12" s="87" t="s">
        <v>901</v>
      </c>
      <c r="B12" s="388" t="s">
        <v>798</v>
      </c>
      <c r="C12" s="59" t="s">
        <v>722</v>
      </c>
      <c r="D12" s="57">
        <v>856776.03821109037</v>
      </c>
      <c r="E12" s="58">
        <v>856776</v>
      </c>
      <c r="F12" s="57">
        <f>D12-E12</f>
        <v>3.8211090373806655E-2</v>
      </c>
      <c r="G12" s="9">
        <f>D12</f>
        <v>856776.03821109037</v>
      </c>
      <c r="H12" s="57">
        <v>856776.03821109037</v>
      </c>
    </row>
    <row r="13" spans="1:8">
      <c r="A13" s="87" t="s">
        <v>221</v>
      </c>
      <c r="B13" s="388"/>
      <c r="C13" s="59" t="s">
        <v>43</v>
      </c>
      <c r="D13" s="57"/>
      <c r="E13" s="32"/>
      <c r="F13" s="32"/>
      <c r="H13" s="57"/>
    </row>
    <row r="14" spans="1:8" ht="15.75" thickBot="1">
      <c r="A14" s="87"/>
      <c r="B14" s="388"/>
      <c r="C14" s="59"/>
      <c r="D14" s="25"/>
      <c r="E14" s="35"/>
      <c r="F14" s="35"/>
      <c r="G14" s="203"/>
      <c r="H14" s="25"/>
    </row>
    <row r="15" spans="1:8" ht="16.5" thickTop="1" thickBot="1">
      <c r="A15" s="88"/>
      <c r="B15" s="389"/>
      <c r="C15" s="56" t="s">
        <v>0</v>
      </c>
      <c r="D15" s="61">
        <f>D12+D13</f>
        <v>856776.03821109037</v>
      </c>
      <c r="E15" s="61">
        <f t="shared" ref="E15:G15" si="0">E12+E13</f>
        <v>856776</v>
      </c>
      <c r="F15" s="61">
        <f t="shared" si="0"/>
        <v>3.8211090373806655E-2</v>
      </c>
      <c r="G15" s="39">
        <f t="shared" si="0"/>
        <v>856776.03821109037</v>
      </c>
      <c r="H15" s="61">
        <f>H12+H13</f>
        <v>856776.03821109037</v>
      </c>
    </row>
    <row r="16" spans="1:8" ht="15.75" thickTop="1">
      <c r="A16" s="88"/>
      <c r="B16" s="389"/>
      <c r="C16" s="56"/>
      <c r="D16" s="37"/>
      <c r="E16" s="31"/>
      <c r="F16" s="124"/>
      <c r="G16" s="193"/>
      <c r="H16" s="37"/>
    </row>
    <row r="17" spans="1:8" s="7" customFormat="1" ht="15.75" thickBot="1">
      <c r="A17" s="88">
        <v>2800</v>
      </c>
      <c r="B17" s="389"/>
      <c r="C17" s="60" t="s">
        <v>53</v>
      </c>
      <c r="D17" s="61">
        <f>D15</f>
        <v>856776.03821109037</v>
      </c>
      <c r="E17" s="61">
        <f t="shared" ref="E17:G17" si="1">E15</f>
        <v>856776</v>
      </c>
      <c r="F17" s="61">
        <f t="shared" si="1"/>
        <v>3.8211090373806655E-2</v>
      </c>
      <c r="G17" s="39">
        <f t="shared" si="1"/>
        <v>856776.03821109037</v>
      </c>
      <c r="H17" s="61">
        <f>H15</f>
        <v>856776.03821109037</v>
      </c>
    </row>
    <row r="18" spans="1:8" ht="15.75" thickTop="1">
      <c r="A18" s="88"/>
      <c r="B18" s="389"/>
      <c r="C18" s="56"/>
      <c r="D18" s="37"/>
      <c r="E18" s="31"/>
      <c r="F18" s="124"/>
      <c r="G18" s="193"/>
      <c r="H18" s="37"/>
    </row>
    <row r="19" spans="1:8">
      <c r="A19" s="90">
        <v>2900</v>
      </c>
      <c r="B19" s="390"/>
      <c r="C19" s="56" t="s">
        <v>50</v>
      </c>
      <c r="D19" s="37"/>
      <c r="E19" s="31"/>
      <c r="F19" s="124"/>
      <c r="G19" s="193"/>
      <c r="H19" s="37"/>
    </row>
    <row r="20" spans="1:8">
      <c r="A20" s="90"/>
      <c r="B20" s="390"/>
      <c r="C20" s="56"/>
      <c r="D20" s="37"/>
      <c r="E20" s="31"/>
      <c r="F20" s="124"/>
      <c r="G20" s="193"/>
      <c r="H20" s="37"/>
    </row>
    <row r="21" spans="1:8">
      <c r="A21" s="90">
        <v>3000</v>
      </c>
      <c r="B21" s="390"/>
      <c r="C21" s="170" t="s">
        <v>67</v>
      </c>
      <c r="D21" s="37"/>
      <c r="E21" s="31"/>
      <c r="F21" s="124"/>
      <c r="G21" s="193"/>
      <c r="H21" s="37"/>
    </row>
    <row r="22" spans="1:8">
      <c r="A22" s="87" t="s">
        <v>222</v>
      </c>
      <c r="B22" s="388" t="s">
        <v>902</v>
      </c>
      <c r="C22" s="59" t="s">
        <v>10</v>
      </c>
      <c r="D22" s="76">
        <v>599913.79037729907</v>
      </c>
      <c r="E22" s="76">
        <v>283397.7</v>
      </c>
      <c r="F22" s="57">
        <f>D22-E22</f>
        <v>316516.09037729906</v>
      </c>
      <c r="G22" s="9">
        <f>E22/$G$5*12</f>
        <v>566795.4</v>
      </c>
      <c r="H22" s="55">
        <v>599913.79037729907</v>
      </c>
    </row>
    <row r="23" spans="1:8" ht="15.75" customHeight="1">
      <c r="A23" s="87" t="s">
        <v>361</v>
      </c>
      <c r="B23" s="388"/>
      <c r="C23" s="59" t="s">
        <v>346</v>
      </c>
      <c r="D23" s="76">
        <v>0</v>
      </c>
      <c r="E23" s="76">
        <v>0</v>
      </c>
      <c r="F23" s="55"/>
      <c r="G23" s="9">
        <v>0</v>
      </c>
      <c r="H23" s="55"/>
    </row>
    <row r="24" spans="1:8" s="7" customFormat="1" ht="15.75" thickBot="1">
      <c r="A24" s="88"/>
      <c r="B24" s="389"/>
      <c r="C24" s="56" t="s">
        <v>0</v>
      </c>
      <c r="D24" s="61">
        <f t="shared" ref="D24:G24" si="2">D22+D23</f>
        <v>599913.79037729907</v>
      </c>
      <c r="E24" s="61">
        <f t="shared" si="2"/>
        <v>283397.7</v>
      </c>
      <c r="F24" s="61">
        <f t="shared" si="2"/>
        <v>316516.09037729906</v>
      </c>
      <c r="G24" s="39">
        <f t="shared" si="2"/>
        <v>566795.4</v>
      </c>
      <c r="H24" s="61">
        <f t="shared" ref="H24" si="3">H22+H23</f>
        <v>599913.79037729907</v>
      </c>
    </row>
    <row r="25" spans="1:8" ht="15.75" thickTop="1">
      <c r="A25" s="87"/>
      <c r="B25" s="388"/>
      <c r="C25" s="56"/>
      <c r="D25" s="29"/>
      <c r="E25" s="29"/>
      <c r="F25" s="32"/>
      <c r="H25" s="32"/>
    </row>
    <row r="26" spans="1:8">
      <c r="A26" s="89" t="s">
        <v>68</v>
      </c>
      <c r="B26" s="398"/>
      <c r="C26" s="56" t="s">
        <v>69</v>
      </c>
      <c r="D26" s="29"/>
      <c r="E26" s="29"/>
      <c r="F26" s="55"/>
      <c r="H26" s="32"/>
    </row>
    <row r="27" spans="1:8" s="38" customFormat="1">
      <c r="A27" s="97" t="s">
        <v>223</v>
      </c>
      <c r="B27" s="405" t="s">
        <v>902</v>
      </c>
      <c r="C27" s="49" t="s">
        <v>12</v>
      </c>
      <c r="D27" s="50">
        <v>49992.81586477493</v>
      </c>
      <c r="E27" s="50">
        <v>46732.95</v>
      </c>
      <c r="F27" s="57">
        <f t="shared" ref="F27:F34" si="4">D27-E27</f>
        <v>3259.8658647749326</v>
      </c>
      <c r="G27" s="9">
        <f t="shared" ref="G27:G34" si="5">E27/$G$5*12</f>
        <v>93465.9</v>
      </c>
      <c r="H27" s="503">
        <v>49992.81586477493</v>
      </c>
    </row>
    <row r="28" spans="1:8">
      <c r="A28" s="87" t="s">
        <v>224</v>
      </c>
      <c r="B28" s="388" t="s">
        <v>902</v>
      </c>
      <c r="C28" s="59" t="s">
        <v>35</v>
      </c>
      <c r="D28" s="76">
        <v>80058</v>
      </c>
      <c r="E28" s="76">
        <v>0</v>
      </c>
      <c r="F28" s="57">
        <f t="shared" si="4"/>
        <v>80058</v>
      </c>
      <c r="G28" s="9">
        <f t="shared" si="5"/>
        <v>0</v>
      </c>
      <c r="H28" s="55">
        <v>80058</v>
      </c>
    </row>
    <row r="29" spans="1:8">
      <c r="A29" s="87" t="s">
        <v>207</v>
      </c>
      <c r="B29" s="388" t="s">
        <v>902</v>
      </c>
      <c r="C29" s="59" t="s">
        <v>27</v>
      </c>
      <c r="D29" s="76">
        <v>6000</v>
      </c>
      <c r="E29" s="76">
        <v>0</v>
      </c>
      <c r="F29" s="57">
        <f t="shared" si="4"/>
        <v>6000</v>
      </c>
      <c r="G29" s="9">
        <f t="shared" si="5"/>
        <v>0</v>
      </c>
      <c r="H29" s="55">
        <v>6000</v>
      </c>
    </row>
    <row r="30" spans="1:8">
      <c r="A30" s="87" t="s">
        <v>225</v>
      </c>
      <c r="B30" s="388" t="s">
        <v>902</v>
      </c>
      <c r="C30" s="59" t="s">
        <v>25</v>
      </c>
      <c r="D30" s="76">
        <v>37303.199999999997</v>
      </c>
      <c r="E30" s="76">
        <v>25309.02</v>
      </c>
      <c r="F30" s="57">
        <f t="shared" si="4"/>
        <v>11994.179999999997</v>
      </c>
      <c r="G30" s="9">
        <f t="shared" si="5"/>
        <v>50618.04</v>
      </c>
      <c r="H30" s="55">
        <v>37303.199999999997</v>
      </c>
    </row>
    <row r="31" spans="1:8">
      <c r="A31" s="87" t="s">
        <v>226</v>
      </c>
      <c r="B31" s="388" t="s">
        <v>902</v>
      </c>
      <c r="C31" s="59" t="s">
        <v>323</v>
      </c>
      <c r="D31" s="76">
        <v>58491.536301221146</v>
      </c>
      <c r="E31" s="76">
        <v>27338.76</v>
      </c>
      <c r="F31" s="57">
        <f t="shared" si="4"/>
        <v>31152.776301221147</v>
      </c>
      <c r="G31" s="9">
        <f t="shared" si="5"/>
        <v>54677.520000000004</v>
      </c>
      <c r="H31" s="55">
        <v>58491.536301221146</v>
      </c>
    </row>
    <row r="32" spans="1:8">
      <c r="A32" s="87" t="s">
        <v>227</v>
      </c>
      <c r="B32" s="388" t="s">
        <v>902</v>
      </c>
      <c r="C32" s="59" t="s">
        <v>13</v>
      </c>
      <c r="D32" s="76">
        <v>6176.1124719342952</v>
      </c>
      <c r="E32" s="76">
        <v>2910.67</v>
      </c>
      <c r="F32" s="57">
        <f t="shared" si="4"/>
        <v>3265.4424719342951</v>
      </c>
      <c r="G32" s="9">
        <f t="shared" si="5"/>
        <v>5821.34</v>
      </c>
      <c r="H32" s="55">
        <v>6176.1124719342952</v>
      </c>
    </row>
    <row r="33" spans="1:8">
      <c r="A33" s="87" t="s">
        <v>228</v>
      </c>
      <c r="B33" s="388" t="s">
        <v>902</v>
      </c>
      <c r="C33" s="59" t="s">
        <v>14</v>
      </c>
      <c r="D33" s="58">
        <v>3642.5831958609278</v>
      </c>
      <c r="E33" s="76">
        <v>1784.64</v>
      </c>
      <c r="F33" s="57">
        <f t="shared" si="4"/>
        <v>1857.9431958609277</v>
      </c>
      <c r="G33" s="9">
        <f t="shared" si="5"/>
        <v>3569.2799999999997</v>
      </c>
      <c r="H33" s="57">
        <v>3642.5831958609278</v>
      </c>
    </row>
    <row r="34" spans="1:8">
      <c r="A34" s="87" t="s">
        <v>229</v>
      </c>
      <c r="B34" s="388" t="s">
        <v>902</v>
      </c>
      <c r="C34" s="59" t="s">
        <v>324</v>
      </c>
      <c r="D34" s="76">
        <v>198</v>
      </c>
      <c r="E34" s="76">
        <v>105</v>
      </c>
      <c r="F34" s="57">
        <f t="shared" si="4"/>
        <v>93</v>
      </c>
      <c r="G34" s="9">
        <f t="shared" si="5"/>
        <v>210</v>
      </c>
      <c r="H34" s="55">
        <v>198</v>
      </c>
    </row>
    <row r="35" spans="1:8" s="7" customFormat="1" ht="15.75" thickBot="1">
      <c r="A35" s="88"/>
      <c r="B35" s="389"/>
      <c r="C35" s="56" t="s">
        <v>0</v>
      </c>
      <c r="D35" s="61">
        <f t="shared" ref="D35" si="6">SUM(D26:D34)</f>
        <v>241862.24783379131</v>
      </c>
      <c r="E35" s="61">
        <f>SUM(E27:E34)</f>
        <v>104181.04</v>
      </c>
      <c r="F35" s="61">
        <f t="shared" ref="F35:G35" si="7">SUM(F27:F34)</f>
        <v>137681.2078337913</v>
      </c>
      <c r="G35" s="191">
        <f t="shared" si="7"/>
        <v>208362.08000000002</v>
      </c>
      <c r="H35" s="61">
        <f>SUM(H26:H34)</f>
        <v>241862.24783379131</v>
      </c>
    </row>
    <row r="36" spans="1:8" ht="15.75" thickTop="1">
      <c r="A36" s="87"/>
      <c r="B36" s="388"/>
      <c r="C36" s="59"/>
      <c r="D36" s="29"/>
      <c r="E36" s="29"/>
      <c r="F36" s="32"/>
      <c r="H36" s="32"/>
    </row>
    <row r="37" spans="1:8">
      <c r="A37" s="87"/>
      <c r="B37" s="388"/>
      <c r="C37" s="59"/>
      <c r="D37" s="29"/>
      <c r="E37" s="29"/>
      <c r="F37" s="32"/>
      <c r="H37" s="32"/>
    </row>
    <row r="38" spans="1:8">
      <c r="A38" s="87" t="s">
        <v>362</v>
      </c>
      <c r="B38" s="388"/>
      <c r="C38" s="59" t="s">
        <v>2</v>
      </c>
      <c r="D38" s="58"/>
      <c r="E38" s="29"/>
      <c r="F38" s="32"/>
      <c r="H38" s="57"/>
    </row>
    <row r="39" spans="1:8">
      <c r="A39" s="87"/>
      <c r="B39" s="388"/>
      <c r="C39" s="59"/>
      <c r="D39" s="29"/>
      <c r="E39" s="29"/>
      <c r="F39" s="32"/>
      <c r="H39" s="32"/>
    </row>
    <row r="40" spans="1:8">
      <c r="A40" s="87"/>
      <c r="B40" s="388"/>
      <c r="C40" s="59"/>
      <c r="D40" s="29"/>
      <c r="E40" s="29"/>
      <c r="F40" s="32"/>
      <c r="H40" s="32"/>
    </row>
    <row r="41" spans="1:8">
      <c r="A41" s="90">
        <v>3800</v>
      </c>
      <c r="B41" s="390"/>
      <c r="C41" s="56" t="s">
        <v>55</v>
      </c>
      <c r="D41" s="29"/>
      <c r="E41" s="29"/>
      <c r="F41" s="32"/>
      <c r="H41" s="32"/>
    </row>
    <row r="42" spans="1:8">
      <c r="A42" s="87"/>
      <c r="B42" s="388"/>
      <c r="C42" s="59"/>
      <c r="D42" s="29"/>
      <c r="E42" s="29"/>
      <c r="F42" s="32"/>
      <c r="H42" s="32"/>
    </row>
    <row r="43" spans="1:8">
      <c r="A43" s="87" t="s">
        <v>230</v>
      </c>
      <c r="B43" s="388"/>
      <c r="C43" s="59" t="s">
        <v>47</v>
      </c>
      <c r="D43" s="76">
        <v>0</v>
      </c>
      <c r="E43" s="76"/>
      <c r="F43" s="55">
        <f>D43-E43</f>
        <v>0</v>
      </c>
      <c r="G43" s="9">
        <f>E43/11*12</f>
        <v>0</v>
      </c>
      <c r="H43" s="55"/>
    </row>
    <row r="44" spans="1:8">
      <c r="A44" s="87" t="s">
        <v>231</v>
      </c>
      <c r="B44" s="388"/>
      <c r="C44" s="59" t="s">
        <v>32</v>
      </c>
      <c r="D44" s="76">
        <v>0</v>
      </c>
      <c r="E44" s="76"/>
      <c r="F44" s="55">
        <f>D44-E44</f>
        <v>0</v>
      </c>
      <c r="G44" s="9">
        <f>E44/11*12</f>
        <v>0</v>
      </c>
      <c r="H44" s="55"/>
    </row>
    <row r="45" spans="1:8" s="7" customFormat="1" ht="15.75" thickBot="1">
      <c r="A45" s="88"/>
      <c r="B45" s="389"/>
      <c r="C45" s="56" t="s">
        <v>0</v>
      </c>
      <c r="D45" s="61">
        <f t="shared" ref="D45:G45" si="8">SUM(D43:D44)</f>
        <v>0</v>
      </c>
      <c r="E45" s="61">
        <f t="shared" si="8"/>
        <v>0</v>
      </c>
      <c r="F45" s="61">
        <f t="shared" si="8"/>
        <v>0</v>
      </c>
      <c r="G45" s="191">
        <f t="shared" si="8"/>
        <v>0</v>
      </c>
      <c r="H45" s="61"/>
    </row>
    <row r="46" spans="1:8" ht="15.75" thickTop="1">
      <c r="A46" s="87"/>
      <c r="B46" s="388"/>
      <c r="C46" s="59"/>
      <c r="D46" s="29"/>
      <c r="E46" s="29"/>
      <c r="F46" s="32"/>
      <c r="H46" s="32"/>
    </row>
    <row r="47" spans="1:8">
      <c r="A47" s="87"/>
      <c r="B47" s="388"/>
      <c r="C47" s="59"/>
      <c r="D47" s="29"/>
      <c r="E47" s="29"/>
      <c r="F47" s="32"/>
      <c r="H47" s="32"/>
    </row>
    <row r="48" spans="1:8">
      <c r="A48" s="90">
        <v>4400</v>
      </c>
      <c r="B48" s="390"/>
      <c r="C48" s="56" t="s">
        <v>57</v>
      </c>
      <c r="D48" s="29"/>
      <c r="E48" s="29"/>
      <c r="F48" s="32"/>
      <c r="H48" s="32"/>
    </row>
    <row r="49" spans="1:8">
      <c r="A49" s="87" t="s">
        <v>292</v>
      </c>
      <c r="B49" s="388"/>
      <c r="C49" s="59" t="s">
        <v>5</v>
      </c>
      <c r="D49" s="29"/>
      <c r="E49" s="29"/>
      <c r="F49" s="57"/>
      <c r="H49" s="32"/>
    </row>
    <row r="50" spans="1:8">
      <c r="A50" s="87" t="s">
        <v>232</v>
      </c>
      <c r="B50" s="388"/>
      <c r="C50" s="59" t="s">
        <v>27</v>
      </c>
      <c r="D50" s="29"/>
      <c r="E50" s="76"/>
      <c r="F50" s="57"/>
      <c r="G50" s="9">
        <v>0</v>
      </c>
      <c r="H50" s="608"/>
    </row>
    <row r="51" spans="1:8">
      <c r="A51" s="87" t="s">
        <v>233</v>
      </c>
      <c r="B51" s="388"/>
      <c r="C51" s="59" t="s">
        <v>28</v>
      </c>
      <c r="D51" s="76"/>
      <c r="E51" s="76"/>
      <c r="F51" s="57"/>
      <c r="G51" s="9">
        <f>E51/11*12</f>
        <v>0</v>
      </c>
      <c r="H51" s="609"/>
    </row>
    <row r="52" spans="1:8">
      <c r="A52" s="87" t="s">
        <v>234</v>
      </c>
      <c r="B52" s="388" t="s">
        <v>897</v>
      </c>
      <c r="C52" s="59" t="s">
        <v>19</v>
      </c>
      <c r="D52" s="76">
        <v>10000</v>
      </c>
      <c r="E52" s="76"/>
      <c r="F52" s="57">
        <f>D52-E52</f>
        <v>10000</v>
      </c>
      <c r="G52" s="9">
        <f>E52/11*12</f>
        <v>0</v>
      </c>
      <c r="H52" s="55">
        <v>10000</v>
      </c>
    </row>
    <row r="53" spans="1:8">
      <c r="A53" s="87" t="s">
        <v>235</v>
      </c>
      <c r="B53" s="388"/>
      <c r="C53" s="59" t="s">
        <v>394</v>
      </c>
      <c r="D53" s="76"/>
      <c r="E53" s="76"/>
      <c r="F53" s="57">
        <f>D53-E53</f>
        <v>0</v>
      </c>
      <c r="G53" s="9">
        <f>E53/11*12</f>
        <v>0</v>
      </c>
      <c r="H53" s="609"/>
    </row>
    <row r="54" spans="1:8">
      <c r="A54" s="87" t="s">
        <v>672</v>
      </c>
      <c r="B54" s="388" t="s">
        <v>903</v>
      </c>
      <c r="C54" s="59" t="s">
        <v>347</v>
      </c>
      <c r="D54" s="76">
        <v>5000</v>
      </c>
      <c r="E54" s="76"/>
      <c r="F54" s="57">
        <f>D54-E54</f>
        <v>5000</v>
      </c>
      <c r="H54" s="55">
        <v>5000</v>
      </c>
    </row>
    <row r="55" spans="1:8">
      <c r="A55" s="87" t="s">
        <v>671</v>
      </c>
      <c r="B55" s="388"/>
      <c r="C55" s="59" t="s">
        <v>670</v>
      </c>
      <c r="D55" s="76"/>
      <c r="E55" s="76"/>
      <c r="F55" s="57">
        <f>D55-E55</f>
        <v>0</v>
      </c>
      <c r="H55" s="55"/>
    </row>
    <row r="56" spans="1:8" s="7" customFormat="1" ht="15.75" thickBot="1">
      <c r="A56" s="88"/>
      <c r="B56" s="389"/>
      <c r="C56" s="56" t="s">
        <v>0</v>
      </c>
      <c r="D56" s="61">
        <f>SUM(D49:D55)</f>
        <v>15000</v>
      </c>
      <c r="E56" s="61">
        <f t="shared" ref="E56:G56" si="9">SUM(E49:E55)</f>
        <v>0</v>
      </c>
      <c r="F56" s="61">
        <f t="shared" si="9"/>
        <v>15000</v>
      </c>
      <c r="G56" s="39">
        <f t="shared" si="9"/>
        <v>0</v>
      </c>
      <c r="H56" s="61">
        <f>SUM(H49:H55)</f>
        <v>15000</v>
      </c>
    </row>
    <row r="57" spans="1:8" ht="15.75" thickTop="1">
      <c r="A57" s="87"/>
      <c r="B57" s="388"/>
      <c r="C57" s="59"/>
      <c r="D57" s="29"/>
      <c r="E57" s="29"/>
      <c r="F57" s="32"/>
      <c r="H57" s="32"/>
    </row>
    <row r="58" spans="1:8">
      <c r="A58" s="87"/>
      <c r="B58" s="388"/>
      <c r="C58" s="59"/>
      <c r="D58" s="29"/>
      <c r="E58" s="29"/>
      <c r="F58" s="32"/>
      <c r="H58" s="32"/>
    </row>
    <row r="59" spans="1:8" ht="30.75" thickBot="1">
      <c r="A59" s="87">
        <v>4600</v>
      </c>
      <c r="B59" s="388"/>
      <c r="C59" s="63" t="s">
        <v>59</v>
      </c>
      <c r="D59" s="61">
        <f t="shared" ref="D59:G59" si="10">D56+D45+D35+D24+D38</f>
        <v>856776.03821109037</v>
      </c>
      <c r="E59" s="61">
        <f t="shared" si="10"/>
        <v>387578.74</v>
      </c>
      <c r="F59" s="61">
        <f t="shared" si="10"/>
        <v>469197.29821109038</v>
      </c>
      <c r="G59" s="191">
        <f t="shared" si="10"/>
        <v>775157.48</v>
      </c>
      <c r="H59" s="61">
        <f t="shared" ref="H59" si="11">H56+H45+H35+H24+H38</f>
        <v>856776.03821109037</v>
      </c>
    </row>
    <row r="60" spans="1:8" ht="15.75" thickTop="1">
      <c r="A60" s="87"/>
      <c r="B60" s="388"/>
      <c r="C60" s="59"/>
      <c r="D60" s="29"/>
      <c r="E60" s="29"/>
      <c r="F60" s="32"/>
      <c r="H60" s="32"/>
    </row>
    <row r="61" spans="1:8">
      <c r="A61" s="87"/>
      <c r="B61" s="388"/>
      <c r="C61" s="59"/>
      <c r="D61" s="29">
        <v>0</v>
      </c>
      <c r="E61" s="29"/>
      <c r="F61" s="32"/>
      <c r="H61" s="32"/>
    </row>
    <row r="62" spans="1:8" ht="15.75" thickBot="1">
      <c r="A62" s="88">
        <v>5400</v>
      </c>
      <c r="B62" s="389"/>
      <c r="C62" s="63" t="s">
        <v>60</v>
      </c>
      <c r="D62" s="61">
        <f t="shared" ref="D62:G62" si="12">D17-D59</f>
        <v>0</v>
      </c>
      <c r="E62" s="61">
        <f t="shared" si="12"/>
        <v>469197.26</v>
      </c>
      <c r="F62" s="61">
        <f t="shared" si="12"/>
        <v>-469197.26</v>
      </c>
      <c r="G62" s="191">
        <f t="shared" si="12"/>
        <v>81618.558211090392</v>
      </c>
      <c r="H62" s="61">
        <f t="shared" ref="H62" si="13">H17-H59</f>
        <v>0</v>
      </c>
    </row>
    <row r="63" spans="1:8" ht="15.75" thickTop="1">
      <c r="A63" s="87"/>
      <c r="B63" s="388"/>
      <c r="C63" s="59"/>
      <c r="D63" s="29"/>
      <c r="E63" s="29"/>
      <c r="F63" s="32"/>
      <c r="H63" s="32"/>
    </row>
    <row r="64" spans="1:8" ht="30">
      <c r="A64" s="88">
        <v>6300</v>
      </c>
      <c r="B64" s="389"/>
      <c r="C64" s="63" t="s">
        <v>61</v>
      </c>
      <c r="D64" s="29"/>
      <c r="E64" s="29"/>
      <c r="F64" s="32"/>
      <c r="H64" s="32"/>
    </row>
    <row r="65" spans="1:8">
      <c r="A65" s="87" t="s">
        <v>236</v>
      </c>
      <c r="B65" s="388"/>
      <c r="C65" s="59" t="s">
        <v>7</v>
      </c>
      <c r="D65" s="76"/>
      <c r="E65" s="76"/>
      <c r="F65" s="55"/>
      <c r="H65" s="55"/>
    </row>
    <row r="66" spans="1:8">
      <c r="A66" s="87" t="s">
        <v>237</v>
      </c>
      <c r="B66" s="388"/>
      <c r="C66" s="59" t="s">
        <v>34</v>
      </c>
      <c r="D66" s="76"/>
      <c r="E66" s="76"/>
      <c r="F66" s="55"/>
      <c r="H66" s="55"/>
    </row>
    <row r="67" spans="1:8">
      <c r="A67" s="87" t="s">
        <v>241</v>
      </c>
      <c r="B67" s="388"/>
      <c r="C67" s="59" t="s">
        <v>33</v>
      </c>
      <c r="D67" s="76"/>
      <c r="E67" s="76"/>
      <c r="F67" s="55"/>
      <c r="H67" s="55"/>
    </row>
    <row r="68" spans="1:8">
      <c r="A68" s="87"/>
      <c r="B68" s="388"/>
      <c r="C68" s="59"/>
      <c r="D68" s="29"/>
      <c r="E68" s="29"/>
      <c r="F68" s="32"/>
      <c r="H68" s="32"/>
    </row>
    <row r="69" spans="1:8" s="7" customFormat="1" ht="15.75" thickBot="1">
      <c r="A69" s="88"/>
      <c r="B69" s="389"/>
      <c r="C69" s="56" t="s">
        <v>0</v>
      </c>
      <c r="D69" s="61">
        <v>0</v>
      </c>
      <c r="E69" s="61">
        <v>0</v>
      </c>
      <c r="F69" s="61"/>
      <c r="G69" s="191">
        <v>0</v>
      </c>
      <c r="H69" s="61"/>
    </row>
    <row r="70" spans="1:8" ht="15.75" thickTop="1">
      <c r="A70" s="87"/>
      <c r="B70" s="388"/>
      <c r="C70" s="59"/>
      <c r="D70" s="32"/>
      <c r="E70" s="32"/>
      <c r="F70" s="32"/>
      <c r="H70" s="32"/>
    </row>
    <row r="71" spans="1:8">
      <c r="A71" s="87"/>
      <c r="B71" s="388"/>
      <c r="C71" s="59"/>
      <c r="D71" s="32"/>
      <c r="E71" s="32"/>
      <c r="F71" s="32"/>
      <c r="H71" s="32"/>
    </row>
    <row r="72" spans="1:8" s="7" customFormat="1" ht="45.75" thickBot="1">
      <c r="A72" s="88">
        <v>6500</v>
      </c>
      <c r="B72" s="389"/>
      <c r="C72" s="63" t="s">
        <v>62</v>
      </c>
      <c r="D72" s="61">
        <f t="shared" ref="D72:G72" si="14">D62-D69</f>
        <v>0</v>
      </c>
      <c r="E72" s="61">
        <f t="shared" si="14"/>
        <v>469197.26</v>
      </c>
      <c r="F72" s="61">
        <f t="shared" si="14"/>
        <v>-469197.26</v>
      </c>
      <c r="G72" s="191">
        <f t="shared" si="14"/>
        <v>81618.558211090392</v>
      </c>
      <c r="H72" s="61">
        <f t="shared" ref="H72" si="15">H62-H69</f>
        <v>0</v>
      </c>
    </row>
    <row r="73" spans="1:8" ht="15.75" thickTop="1">
      <c r="A73" s="87"/>
      <c r="B73" s="388"/>
      <c r="C73" s="59"/>
      <c r="D73" s="29"/>
      <c r="E73" s="29"/>
      <c r="F73" s="32"/>
      <c r="H73" s="32"/>
    </row>
    <row r="74" spans="1:8" s="7" customFormat="1" ht="45.75" thickBot="1">
      <c r="A74" s="88">
        <v>6700</v>
      </c>
      <c r="B74" s="389"/>
      <c r="C74" s="63" t="s">
        <v>63</v>
      </c>
      <c r="D74" s="61">
        <f t="shared" ref="D74:H74" si="16">D72</f>
        <v>0</v>
      </c>
      <c r="E74" s="61">
        <f t="shared" si="16"/>
        <v>469197.26</v>
      </c>
      <c r="F74" s="61">
        <f t="shared" si="16"/>
        <v>-469197.26</v>
      </c>
      <c r="G74" s="191">
        <f t="shared" si="16"/>
        <v>81618.558211090392</v>
      </c>
      <c r="H74" s="39">
        <f t="shared" si="16"/>
        <v>0</v>
      </c>
    </row>
    <row r="75" spans="1:8" ht="15.75" thickTop="1">
      <c r="A75" s="87"/>
      <c r="B75" s="388"/>
      <c r="C75" s="59"/>
      <c r="D75" s="29"/>
      <c r="E75" s="29"/>
      <c r="F75" s="32"/>
      <c r="H75" s="29"/>
    </row>
    <row r="76" spans="1:8">
      <c r="A76" s="87"/>
      <c r="B76" s="388"/>
      <c r="C76" s="59"/>
      <c r="D76" s="29"/>
      <c r="E76" s="29"/>
      <c r="F76" s="32"/>
      <c r="H76" s="29"/>
    </row>
    <row r="77" spans="1:8" ht="15.75" thickBot="1">
      <c r="A77" s="91"/>
      <c r="B77" s="391"/>
      <c r="C77" s="65"/>
      <c r="D77" s="33"/>
      <c r="E77" s="33"/>
      <c r="F77" s="125"/>
      <c r="G77" s="201"/>
      <c r="H77" s="33"/>
    </row>
  </sheetData>
  <customSheetViews>
    <customSheetView guid="{FDA731C6-6FB3-4A94-83F6-34E751A839F6}" scale="80" showPageBreaks="1" fitToPage="1" printArea="1" hiddenColumns="1" view="pageBreakPreview">
      <pane ySplit="9" topLeftCell="A55" activePane="bottomLeft" state="frozen"/>
      <selection pane="bottomLeft" activeCell="I60" sqref="I60"/>
      <pageMargins left="0.70866141732283472" right="0.70866141732283472" top="0.74803149606299213" bottom="0.74803149606299213" header="0.31496062992125984" footer="0.31496062992125984"/>
      <pageSetup paperSize="9" scale="66" fitToHeight="0" orientation="portrait" r:id="rId1"/>
    </customSheetView>
  </customSheetViews>
  <mergeCells count="5">
    <mergeCell ref="A1:G1"/>
    <mergeCell ref="A3:G3"/>
    <mergeCell ref="A4:G4"/>
    <mergeCell ref="A6:C8"/>
    <mergeCell ref="D6:H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H232"/>
  <sheetViews>
    <sheetView view="pageBreakPreview" zoomScale="80" zoomScaleNormal="80" zoomScaleSheetLayoutView="80" workbookViewId="0">
      <pane ySplit="8" topLeftCell="A9" activePane="bottomLeft" state="frozen"/>
      <selection pane="bottomLeft" activeCell="D63" sqref="D63"/>
    </sheetView>
  </sheetViews>
  <sheetFormatPr defaultColWidth="9.140625" defaultRowHeight="15"/>
  <cols>
    <col min="1" max="1" width="19" style="92" customWidth="1"/>
    <col min="2" max="3" width="47.140625" style="6" customWidth="1"/>
    <col min="4" max="4" width="17" style="9" customWidth="1"/>
    <col min="5" max="6" width="17.85546875" style="23" customWidth="1"/>
    <col min="7" max="7" width="18.85546875" style="9" customWidth="1"/>
    <col min="8" max="8" width="17" style="9" customWidth="1"/>
    <col min="9" max="16384" width="9.140625" style="6"/>
  </cols>
  <sheetData>
    <row r="1" spans="1:8" s="183" customFormat="1" ht="22.5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80</v>
      </c>
      <c r="B4" s="660"/>
      <c r="C4" s="660"/>
      <c r="D4" s="660"/>
      <c r="E4" s="660"/>
      <c r="F4" s="660"/>
      <c r="G4" s="660"/>
    </row>
    <row r="5" spans="1:8" s="185" customFormat="1" ht="29.25" customHeight="1" thickBot="1">
      <c r="A5" s="342"/>
      <c r="B5" s="343"/>
      <c r="C5" s="183"/>
      <c r="D5" s="344"/>
      <c r="E5" s="345"/>
      <c r="F5" s="345"/>
      <c r="G5" s="346">
        <v>6</v>
      </c>
      <c r="H5" s="344"/>
    </row>
    <row r="6" spans="1:8" s="7" customFormat="1" ht="33.75" customHeight="1" thickBot="1">
      <c r="A6" s="646" t="s">
        <v>45</v>
      </c>
      <c r="B6" s="655"/>
      <c r="C6" s="485"/>
      <c r="D6" s="652" t="s">
        <v>549</v>
      </c>
      <c r="E6" s="653"/>
      <c r="F6" s="653"/>
      <c r="G6" s="653"/>
      <c r="H6" s="654"/>
    </row>
    <row r="7" spans="1:8" s="7" customFormat="1" ht="15.75" thickBot="1">
      <c r="A7" s="648"/>
      <c r="B7" s="656"/>
      <c r="C7" s="423"/>
      <c r="D7" s="420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7" customFormat="1" ht="45.75" thickBot="1">
      <c r="A8" s="650"/>
      <c r="B8" s="657"/>
      <c r="C8" s="424"/>
      <c r="D8" s="421" t="s">
        <v>65</v>
      </c>
      <c r="E8" s="294" t="s">
        <v>286</v>
      </c>
      <c r="F8" s="293" t="s">
        <v>321</v>
      </c>
      <c r="G8" s="454" t="s">
        <v>87</v>
      </c>
      <c r="H8" s="496" t="s">
        <v>969</v>
      </c>
    </row>
    <row r="9" spans="1:8" s="7" customFormat="1">
      <c r="A9" s="93" t="s">
        <v>1</v>
      </c>
      <c r="B9" s="321" t="s">
        <v>51</v>
      </c>
      <c r="C9" s="116"/>
      <c r="D9" s="27"/>
      <c r="E9" s="28"/>
      <c r="F9" s="568"/>
      <c r="G9" s="497"/>
      <c r="H9" s="497"/>
    </row>
    <row r="10" spans="1:8" s="7" customFormat="1">
      <c r="A10" s="86"/>
      <c r="B10" s="8"/>
      <c r="C10" s="69"/>
      <c r="D10" s="58"/>
      <c r="E10" s="29"/>
      <c r="F10" s="569"/>
      <c r="G10" s="57"/>
      <c r="H10" s="57"/>
    </row>
    <row r="11" spans="1:8" s="7" customFormat="1">
      <c r="A11" s="86">
        <v>1600</v>
      </c>
      <c r="B11" s="8" t="s">
        <v>52</v>
      </c>
      <c r="C11" s="69"/>
      <c r="D11" s="58"/>
      <c r="E11" s="29"/>
      <c r="F11" s="569"/>
      <c r="G11" s="57"/>
      <c r="H11" s="57"/>
    </row>
    <row r="12" spans="1:8">
      <c r="A12" s="87" t="s">
        <v>322</v>
      </c>
      <c r="B12" s="6" t="s">
        <v>724</v>
      </c>
      <c r="C12" s="68" t="s">
        <v>904</v>
      </c>
      <c r="D12" s="76">
        <v>400000</v>
      </c>
      <c r="E12" s="76"/>
      <c r="F12" s="119">
        <f>D12-E12</f>
        <v>400000</v>
      </c>
      <c r="G12" s="57">
        <f>E12/$G$5*12</f>
        <v>0</v>
      </c>
      <c r="H12" s="55">
        <v>400000</v>
      </c>
    </row>
    <row r="13" spans="1:8">
      <c r="A13" s="87" t="s">
        <v>571</v>
      </c>
      <c r="B13" s="6" t="s">
        <v>725</v>
      </c>
      <c r="C13" s="68" t="s">
        <v>798</v>
      </c>
      <c r="D13" s="76">
        <v>14444502.1039609</v>
      </c>
      <c r="E13" s="76">
        <v>14444502</v>
      </c>
      <c r="F13" s="119">
        <f>D13-E13</f>
        <v>0.10396089963614941</v>
      </c>
      <c r="G13" s="57">
        <f>D13</f>
        <v>14444502.1039609</v>
      </c>
      <c r="H13" s="55">
        <v>17343997.625828899</v>
      </c>
    </row>
    <row r="14" spans="1:8">
      <c r="A14" s="87" t="s">
        <v>515</v>
      </c>
      <c r="B14" s="6" t="s">
        <v>726</v>
      </c>
      <c r="C14" s="68"/>
      <c r="D14" s="76"/>
      <c r="E14" s="76"/>
      <c r="F14" s="119"/>
      <c r="G14" s="57"/>
      <c r="H14" s="55"/>
    </row>
    <row r="15" spans="1:8" s="354" customFormat="1">
      <c r="A15" s="352" t="s">
        <v>728</v>
      </c>
      <c r="B15" s="6" t="s">
        <v>727</v>
      </c>
      <c r="C15" s="68"/>
      <c r="D15" s="365">
        <v>0</v>
      </c>
      <c r="E15" s="55"/>
      <c r="F15" s="119"/>
      <c r="G15" s="570"/>
      <c r="H15" s="55"/>
    </row>
    <row r="16" spans="1:8" s="354" customFormat="1">
      <c r="A16" s="352"/>
      <c r="B16" s="6" t="s">
        <v>975</v>
      </c>
      <c r="C16" s="68"/>
      <c r="D16" s="365"/>
      <c r="E16" s="79"/>
      <c r="F16" s="119"/>
      <c r="G16" s="571"/>
      <c r="H16" s="79">
        <v>300000</v>
      </c>
    </row>
    <row r="17" spans="1:8" s="7" customFormat="1" ht="15.75" thickBot="1">
      <c r="A17" s="88"/>
      <c r="B17" s="7" t="s">
        <v>0</v>
      </c>
      <c r="C17" s="113"/>
      <c r="D17" s="77">
        <f>SUM(D12:D16)</f>
        <v>14844502.1039609</v>
      </c>
      <c r="E17" s="77">
        <f t="shared" ref="E17:H17" si="0">SUM(E12:E16)</f>
        <v>14444502</v>
      </c>
      <c r="F17" s="77">
        <f t="shared" si="0"/>
        <v>400000.10396089964</v>
      </c>
      <c r="G17" s="77">
        <f t="shared" si="0"/>
        <v>14444502.1039609</v>
      </c>
      <c r="H17" s="77">
        <f t="shared" si="0"/>
        <v>18043997.625828899</v>
      </c>
    </row>
    <row r="18" spans="1:8" ht="15.75" thickTop="1">
      <c r="A18" s="88"/>
      <c r="B18" s="8"/>
      <c r="C18" s="69"/>
      <c r="D18" s="31"/>
      <c r="E18" s="31"/>
      <c r="F18" s="124"/>
      <c r="G18" s="193"/>
      <c r="H18" s="124"/>
    </row>
    <row r="19" spans="1:8" s="7" customFormat="1">
      <c r="A19" s="89" t="s">
        <v>70</v>
      </c>
      <c r="B19" s="8" t="s">
        <v>71</v>
      </c>
      <c r="C19" s="69"/>
      <c r="D19" s="29"/>
      <c r="E19" s="29"/>
      <c r="F19" s="32"/>
      <c r="G19" s="9"/>
      <c r="H19" s="32"/>
    </row>
    <row r="20" spans="1:8">
      <c r="A20" s="87" t="s">
        <v>322</v>
      </c>
      <c r="B20" s="6" t="s">
        <v>81</v>
      </c>
      <c r="C20" s="68"/>
      <c r="D20" s="76"/>
      <c r="E20" s="76"/>
      <c r="F20" s="55"/>
      <c r="H20" s="55"/>
    </row>
    <row r="21" spans="1:8" s="354" customFormat="1">
      <c r="A21" s="352" t="s">
        <v>715</v>
      </c>
      <c r="B21" s="73" t="s">
        <v>716</v>
      </c>
      <c r="C21" s="425"/>
      <c r="D21" s="76">
        <v>0</v>
      </c>
      <c r="E21" s="76">
        <v>130435</v>
      </c>
      <c r="F21" s="57">
        <f>D21-E21</f>
        <v>-130435</v>
      </c>
      <c r="G21" s="353">
        <f>E21/$G$5*12</f>
        <v>260870</v>
      </c>
      <c r="H21" s="55">
        <v>300000</v>
      </c>
    </row>
    <row r="22" spans="1:8">
      <c r="A22" s="87"/>
      <c r="C22" s="68"/>
      <c r="D22" s="80"/>
      <c r="E22" s="80"/>
      <c r="F22" s="79"/>
      <c r="G22" s="204"/>
      <c r="H22" s="79"/>
    </row>
    <row r="23" spans="1:8" ht="15.75" thickBot="1">
      <c r="A23" s="88"/>
      <c r="B23" s="8" t="s">
        <v>0</v>
      </c>
      <c r="C23" s="69"/>
      <c r="D23" s="422">
        <f>D21+D20</f>
        <v>0</v>
      </c>
      <c r="E23" s="30">
        <f t="shared" ref="E23:G23" si="1">E21+E20</f>
        <v>130435</v>
      </c>
      <c r="F23" s="30">
        <f t="shared" si="1"/>
        <v>-130435</v>
      </c>
      <c r="G23" s="205">
        <f t="shared" si="1"/>
        <v>260870</v>
      </c>
      <c r="H23" s="30">
        <f>H21+H20</f>
        <v>300000</v>
      </c>
    </row>
    <row r="24" spans="1:8" ht="15.75" thickTop="1">
      <c r="A24" s="88"/>
      <c r="B24" s="8"/>
      <c r="C24" s="69"/>
      <c r="D24" s="31"/>
      <c r="E24" s="31"/>
      <c r="F24" s="124"/>
      <c r="G24" s="193"/>
      <c r="H24" s="124"/>
    </row>
    <row r="25" spans="1:8" s="7" customFormat="1" ht="15.75" thickBot="1">
      <c r="A25" s="88">
        <v>2800</v>
      </c>
      <c r="B25" s="7" t="s">
        <v>53</v>
      </c>
      <c r="C25" s="113"/>
      <c r="D25" s="112">
        <f t="shared" ref="D25:G25" si="2">D23+D17</f>
        <v>14844502.1039609</v>
      </c>
      <c r="E25" s="61">
        <f t="shared" si="2"/>
        <v>14574937</v>
      </c>
      <c r="F25" s="61">
        <f t="shared" si="2"/>
        <v>269565.10396089964</v>
      </c>
      <c r="G25" s="191">
        <f t="shared" si="2"/>
        <v>14705372.1039609</v>
      </c>
      <c r="H25" s="61">
        <f t="shared" ref="H25" si="3">H23+H17</f>
        <v>18343997.625828899</v>
      </c>
    </row>
    <row r="26" spans="1:8" ht="15.75" thickTop="1">
      <c r="A26" s="88"/>
      <c r="B26" s="8"/>
      <c r="C26" s="69"/>
      <c r="D26" s="31"/>
      <c r="E26" s="31"/>
      <c r="F26" s="124"/>
      <c r="G26" s="193"/>
      <c r="H26" s="124"/>
    </row>
    <row r="27" spans="1:8">
      <c r="A27" s="90">
        <v>2900</v>
      </c>
      <c r="B27" s="8" t="s">
        <v>50</v>
      </c>
      <c r="C27" s="69"/>
      <c r="D27" s="31"/>
      <c r="E27" s="31"/>
      <c r="F27" s="124"/>
      <c r="G27" s="193"/>
      <c r="H27" s="124"/>
    </row>
    <row r="28" spans="1:8">
      <c r="A28" s="90"/>
      <c r="B28" s="8"/>
      <c r="C28" s="69"/>
      <c r="D28" s="31"/>
      <c r="E28" s="31"/>
      <c r="F28" s="124"/>
      <c r="G28" s="193"/>
      <c r="H28" s="124"/>
    </row>
    <row r="29" spans="1:8">
      <c r="A29" s="90">
        <v>3000</v>
      </c>
      <c r="B29" s="78" t="s">
        <v>67</v>
      </c>
      <c r="C29" s="426"/>
      <c r="D29" s="31"/>
      <c r="E29" s="31"/>
      <c r="F29" s="124"/>
      <c r="G29" s="193"/>
      <c r="H29" s="124"/>
    </row>
    <row r="30" spans="1:8">
      <c r="A30" s="87" t="s">
        <v>242</v>
      </c>
      <c r="B30" s="6" t="s">
        <v>10</v>
      </c>
      <c r="C30" s="68" t="s">
        <v>905</v>
      </c>
      <c r="D30" s="76">
        <v>6392091.5839028647</v>
      </c>
      <c r="E30" s="76">
        <v>3382862.11</v>
      </c>
      <c r="F30" s="57">
        <f>D30-E30</f>
        <v>3009229.4739028648</v>
      </c>
      <c r="G30" s="9">
        <f>E30/$G$5*12</f>
        <v>6765724.2200000007</v>
      </c>
      <c r="H30" s="55">
        <v>6651850.6905695312</v>
      </c>
    </row>
    <row r="31" spans="1:8">
      <c r="A31" s="87" t="s">
        <v>243</v>
      </c>
      <c r="B31" s="6" t="s">
        <v>11</v>
      </c>
      <c r="C31" s="68"/>
      <c r="D31" s="76"/>
      <c r="E31" s="76">
        <v>0</v>
      </c>
      <c r="F31" s="57">
        <f>D31-E31</f>
        <v>0</v>
      </c>
      <c r="G31" s="9">
        <f>E31/$G$5*12</f>
        <v>0</v>
      </c>
      <c r="H31" s="55"/>
    </row>
    <row r="32" spans="1:8" s="7" customFormat="1" ht="15.75" thickBot="1">
      <c r="A32" s="88"/>
      <c r="B32" s="8" t="s">
        <v>0</v>
      </c>
      <c r="C32" s="69"/>
      <c r="D32" s="112">
        <f t="shared" ref="D32" si="4">SUM(D30:D31)</f>
        <v>6392091.5839028647</v>
      </c>
      <c r="E32" s="61">
        <f>SUM(E30:E31)</f>
        <v>3382862.11</v>
      </c>
      <c r="F32" s="61">
        <f t="shared" ref="F32:G32" si="5">SUM(F30:F31)</f>
        <v>3009229.4739028648</v>
      </c>
      <c r="G32" s="191">
        <f t="shared" si="5"/>
        <v>6765724.2200000007</v>
      </c>
      <c r="H32" s="61">
        <f t="shared" ref="H32" si="6">SUM(H30:H31)</f>
        <v>6651850.6905695312</v>
      </c>
    </row>
    <row r="33" spans="1:8" ht="15.75" thickTop="1">
      <c r="A33" s="87"/>
      <c r="C33" s="68"/>
      <c r="D33" s="29"/>
      <c r="E33" s="29"/>
      <c r="F33" s="57"/>
      <c r="H33" s="32"/>
    </row>
    <row r="34" spans="1:8">
      <c r="A34" s="89" t="s">
        <v>68</v>
      </c>
      <c r="B34" s="8" t="s">
        <v>69</v>
      </c>
      <c r="C34" s="69"/>
      <c r="D34" s="29"/>
      <c r="E34" s="29"/>
      <c r="F34" s="57"/>
      <c r="H34" s="32"/>
    </row>
    <row r="35" spans="1:8">
      <c r="A35" s="87" t="s">
        <v>244</v>
      </c>
      <c r="B35" s="6" t="s">
        <v>12</v>
      </c>
      <c r="C35" s="68" t="s">
        <v>905</v>
      </c>
      <c r="D35" s="76">
        <v>464893.87865857215</v>
      </c>
      <c r="E35" s="76">
        <v>221860.51</v>
      </c>
      <c r="F35" s="57">
        <f t="shared" ref="F35:F43" si="7">D35-E35</f>
        <v>243033.36865857214</v>
      </c>
      <c r="G35" s="9">
        <f>E35/$G$5*12</f>
        <v>443721.02</v>
      </c>
      <c r="H35" s="55">
        <v>464893.87865857215</v>
      </c>
    </row>
    <row r="36" spans="1:8">
      <c r="A36" s="87" t="s">
        <v>245</v>
      </c>
      <c r="B36" s="6" t="s">
        <v>35</v>
      </c>
      <c r="C36" s="68" t="s">
        <v>905</v>
      </c>
      <c r="D36" s="76">
        <v>1557448.6800000002</v>
      </c>
      <c r="E36" s="76">
        <v>958943.37</v>
      </c>
      <c r="F36" s="57">
        <f t="shared" si="7"/>
        <v>598505.31000000017</v>
      </c>
      <c r="G36" s="9">
        <f t="shared" ref="G36:G43" si="8">E36/$G$5*12</f>
        <v>1917886.7399999998</v>
      </c>
      <c r="H36" s="55">
        <v>1608448.6800000002</v>
      </c>
    </row>
    <row r="37" spans="1:8">
      <c r="A37" s="87" t="s">
        <v>246</v>
      </c>
      <c r="B37" s="6" t="s">
        <v>26</v>
      </c>
      <c r="C37" s="68" t="s">
        <v>905</v>
      </c>
      <c r="D37" s="58">
        <v>71544.479999999996</v>
      </c>
      <c r="E37" s="76">
        <v>46028.28</v>
      </c>
      <c r="F37" s="57">
        <f t="shared" si="7"/>
        <v>25516.199999999997</v>
      </c>
      <c r="G37" s="9">
        <f t="shared" si="8"/>
        <v>92056.56</v>
      </c>
      <c r="H37" s="57">
        <v>78358.240000000005</v>
      </c>
    </row>
    <row r="38" spans="1:8">
      <c r="A38" s="87" t="s">
        <v>247</v>
      </c>
      <c r="B38" s="6" t="s">
        <v>27</v>
      </c>
      <c r="C38" s="68" t="s">
        <v>905</v>
      </c>
      <c r="D38" s="76">
        <v>68184</v>
      </c>
      <c r="E38" s="76">
        <v>0</v>
      </c>
      <c r="F38" s="57">
        <f t="shared" si="7"/>
        <v>68184</v>
      </c>
      <c r="G38" s="9">
        <f t="shared" si="8"/>
        <v>0</v>
      </c>
      <c r="H38" s="55">
        <v>81984</v>
      </c>
    </row>
    <row r="39" spans="1:8">
      <c r="A39" s="87" t="s">
        <v>248</v>
      </c>
      <c r="B39" s="6" t="s">
        <v>25</v>
      </c>
      <c r="C39" s="68" t="s">
        <v>905</v>
      </c>
      <c r="D39" s="76">
        <v>470676.72</v>
      </c>
      <c r="E39" s="76">
        <v>261935.64</v>
      </c>
      <c r="F39" s="57">
        <f t="shared" si="7"/>
        <v>208741.07999999996</v>
      </c>
      <c r="G39" s="9">
        <f t="shared" si="8"/>
        <v>523871.28</v>
      </c>
      <c r="H39" s="55">
        <v>492165.12</v>
      </c>
    </row>
    <row r="40" spans="1:8">
      <c r="A40" s="87" t="s">
        <v>249</v>
      </c>
      <c r="B40" s="6" t="s">
        <v>323</v>
      </c>
      <c r="C40" s="68" t="s">
        <v>905</v>
      </c>
      <c r="D40" s="76">
        <v>797935.72162994952</v>
      </c>
      <c r="E40" s="76">
        <v>453793.91</v>
      </c>
      <c r="F40" s="57">
        <f t="shared" si="7"/>
        <v>344141.81162994955</v>
      </c>
      <c r="G40" s="9">
        <f t="shared" si="8"/>
        <v>907587.82</v>
      </c>
      <c r="H40" s="55">
        <v>829060.89638260123</v>
      </c>
    </row>
    <row r="41" spans="1:8">
      <c r="A41" s="87" t="s">
        <v>250</v>
      </c>
      <c r="B41" s="6" t="s">
        <v>13</v>
      </c>
      <c r="C41" s="68" t="s">
        <v>905</v>
      </c>
      <c r="D41" s="76">
        <v>57432.989769480017</v>
      </c>
      <c r="E41" s="76">
        <v>26602.12</v>
      </c>
      <c r="F41" s="57">
        <f t="shared" si="7"/>
        <v>30830.869769480018</v>
      </c>
      <c r="G41" s="9">
        <f t="shared" si="8"/>
        <v>53204.24</v>
      </c>
      <c r="H41" s="55">
        <v>60107.209772613336</v>
      </c>
    </row>
    <row r="42" spans="1:8">
      <c r="A42" s="87" t="s">
        <v>251</v>
      </c>
      <c r="B42" s="6" t="s">
        <v>14</v>
      </c>
      <c r="C42" s="68" t="s">
        <v>905</v>
      </c>
      <c r="D42" s="76">
        <v>23200.319999999996</v>
      </c>
      <c r="E42" s="76">
        <v>13636.8</v>
      </c>
      <c r="F42" s="57">
        <f t="shared" si="7"/>
        <v>9563.5199999999968</v>
      </c>
      <c r="G42" s="9">
        <f t="shared" si="8"/>
        <v>27273.599999999999</v>
      </c>
      <c r="H42" s="55">
        <v>24390.079999999998</v>
      </c>
    </row>
    <row r="43" spans="1:8">
      <c r="A43" s="87" t="s">
        <v>252</v>
      </c>
      <c r="B43" s="6" t="s">
        <v>324</v>
      </c>
      <c r="C43" s="68" t="s">
        <v>905</v>
      </c>
      <c r="D43" s="76">
        <v>1287</v>
      </c>
      <c r="E43" s="76">
        <v>735</v>
      </c>
      <c r="F43" s="57">
        <f t="shared" si="7"/>
        <v>552</v>
      </c>
      <c r="G43" s="9">
        <f t="shared" si="8"/>
        <v>1470</v>
      </c>
      <c r="H43" s="55">
        <v>1353</v>
      </c>
    </row>
    <row r="44" spans="1:8" s="7" customFormat="1" ht="15.75" thickBot="1">
      <c r="A44" s="88"/>
      <c r="B44" s="8" t="s">
        <v>0</v>
      </c>
      <c r="C44" s="69"/>
      <c r="D44" s="112">
        <f t="shared" ref="D44:G44" si="9">SUM(D35:D43)</f>
        <v>3512603.7900580014</v>
      </c>
      <c r="E44" s="61">
        <f>SUM(E35:E43)</f>
        <v>1983535.63</v>
      </c>
      <c r="F44" s="61">
        <f>SUM(F35:F43)</f>
        <v>1529068.160058002</v>
      </c>
      <c r="G44" s="191">
        <f t="shared" si="9"/>
        <v>3967071.26</v>
      </c>
      <c r="H44" s="61">
        <f t="shared" ref="H44" si="10">SUM(H35:H43)</f>
        <v>3640761.1048137876</v>
      </c>
    </row>
    <row r="45" spans="1:8" ht="15.75" thickTop="1">
      <c r="A45" s="87"/>
      <c r="C45" s="68"/>
      <c r="D45" s="29"/>
      <c r="E45" s="29"/>
      <c r="F45" s="57"/>
      <c r="H45" s="32">
        <f>H44+H32</f>
        <v>10292611.795383319</v>
      </c>
    </row>
    <row r="46" spans="1:8">
      <c r="A46" s="87" t="s">
        <v>253</v>
      </c>
      <c r="B46" s="6" t="s">
        <v>2</v>
      </c>
      <c r="C46" s="68" t="s">
        <v>906</v>
      </c>
      <c r="D46" s="76">
        <v>1335694.73</v>
      </c>
      <c r="E46" s="58">
        <v>667847.52</v>
      </c>
      <c r="F46" s="484">
        <f>D46-E46</f>
        <v>667847.21</v>
      </c>
      <c r="G46" s="9">
        <f t="shared" ref="G46" si="11">E46/$G$5*12</f>
        <v>1335695.04</v>
      </c>
      <c r="H46" s="55">
        <f>D46</f>
        <v>1335694.73</v>
      </c>
    </row>
    <row r="47" spans="1:8">
      <c r="A47" s="87"/>
      <c r="C47" s="68"/>
      <c r="D47" s="29"/>
      <c r="E47" s="29"/>
      <c r="F47" s="57"/>
      <c r="H47" s="32"/>
    </row>
    <row r="48" spans="1:8">
      <c r="A48" s="90">
        <v>3800</v>
      </c>
      <c r="B48" s="8" t="s">
        <v>55</v>
      </c>
      <c r="C48" s="69"/>
      <c r="D48" s="29"/>
      <c r="E48" s="29"/>
      <c r="F48" s="57"/>
      <c r="H48" s="32"/>
    </row>
    <row r="49" spans="1:8">
      <c r="A49" s="87"/>
      <c r="C49" s="68"/>
      <c r="D49" s="29"/>
      <c r="E49" s="29"/>
      <c r="F49" s="57"/>
      <c r="H49" s="32"/>
    </row>
    <row r="50" spans="1:8">
      <c r="A50" s="87" t="s">
        <v>254</v>
      </c>
      <c r="B50" s="6" t="s">
        <v>47</v>
      </c>
      <c r="C50" s="68"/>
      <c r="D50" s="76"/>
      <c r="E50" s="76">
        <v>189000</v>
      </c>
      <c r="F50" s="484">
        <f>D50-E50</f>
        <v>-189000</v>
      </c>
      <c r="G50" s="9">
        <f>E50/$G$5*12</f>
        <v>378000</v>
      </c>
      <c r="H50" s="55"/>
    </row>
    <row r="51" spans="1:8">
      <c r="A51" s="87" t="s">
        <v>255</v>
      </c>
      <c r="B51" s="6" t="s">
        <v>8</v>
      </c>
      <c r="C51" s="68"/>
      <c r="D51" s="76"/>
      <c r="E51" s="76"/>
      <c r="F51" s="55"/>
      <c r="G51" s="9">
        <f>E51/$G$5*12</f>
        <v>0</v>
      </c>
      <c r="H51" s="55"/>
    </row>
    <row r="52" spans="1:8">
      <c r="A52" s="87" t="s">
        <v>415</v>
      </c>
      <c r="B52" s="6" t="s">
        <v>665</v>
      </c>
      <c r="C52" s="68"/>
      <c r="D52" s="76"/>
      <c r="E52" s="76"/>
      <c r="F52" s="55"/>
      <c r="G52" s="9">
        <f>E52/$G$5*12</f>
        <v>0</v>
      </c>
      <c r="H52" s="55"/>
    </row>
    <row r="53" spans="1:8">
      <c r="A53" s="87" t="s">
        <v>256</v>
      </c>
      <c r="B53" s="6" t="s">
        <v>332</v>
      </c>
      <c r="C53" s="68"/>
      <c r="D53" s="76"/>
      <c r="E53" s="76"/>
      <c r="F53" s="55"/>
      <c r="H53" s="55"/>
    </row>
    <row r="54" spans="1:8" s="7" customFormat="1" ht="15.75" thickBot="1">
      <c r="A54" s="88"/>
      <c r="B54" s="8" t="s">
        <v>0</v>
      </c>
      <c r="C54" s="69"/>
      <c r="D54" s="112">
        <f t="shared" ref="D54" si="12">SUM(D50:D53)</f>
        <v>0</v>
      </c>
      <c r="E54" s="61">
        <f t="shared" ref="E54:G54" si="13">SUM(E50:E53)</f>
        <v>189000</v>
      </c>
      <c r="F54" s="61">
        <f t="shared" si="13"/>
        <v>-189000</v>
      </c>
      <c r="G54" s="39">
        <f t="shared" si="13"/>
        <v>378000</v>
      </c>
      <c r="H54" s="61">
        <f t="shared" ref="H54" si="14">SUM(H50:H53)</f>
        <v>0</v>
      </c>
    </row>
    <row r="55" spans="1:8" ht="15.75" thickTop="1">
      <c r="A55" s="87"/>
      <c r="C55" s="68"/>
      <c r="D55" s="29"/>
      <c r="E55" s="29"/>
      <c r="F55" s="57"/>
      <c r="H55" s="32"/>
    </row>
    <row r="56" spans="1:8">
      <c r="A56" s="87"/>
      <c r="C56" s="68"/>
      <c r="D56" s="29"/>
      <c r="E56" s="29"/>
      <c r="F56" s="57"/>
      <c r="H56" s="32"/>
    </row>
    <row r="57" spans="1:8">
      <c r="A57" s="87"/>
      <c r="C57" s="68"/>
      <c r="D57" s="29"/>
      <c r="E57" s="29"/>
      <c r="F57" s="57"/>
      <c r="H57" s="32"/>
    </row>
    <row r="58" spans="1:8">
      <c r="A58" s="90">
        <v>4400</v>
      </c>
      <c r="B58" s="8" t="s">
        <v>57</v>
      </c>
      <c r="C58" s="69"/>
      <c r="D58" s="29"/>
      <c r="E58" s="29"/>
      <c r="F58" s="57"/>
      <c r="H58" s="32"/>
    </row>
    <row r="59" spans="1:8">
      <c r="A59" s="87" t="s">
        <v>598</v>
      </c>
      <c r="B59" s="6" t="s">
        <v>5</v>
      </c>
      <c r="C59" s="68"/>
      <c r="D59" s="29"/>
      <c r="E59" s="29"/>
      <c r="F59" s="57"/>
      <c r="H59" s="32"/>
    </row>
    <row r="60" spans="1:8">
      <c r="A60" s="87" t="s">
        <v>599</v>
      </c>
      <c r="B60" s="6" t="s">
        <v>64</v>
      </c>
      <c r="C60" s="68"/>
      <c r="D60" s="29"/>
      <c r="E60" s="29"/>
      <c r="F60" s="57"/>
      <c r="H60" s="32"/>
    </row>
    <row r="61" spans="1:8">
      <c r="A61" s="87" t="s">
        <v>600</v>
      </c>
      <c r="B61" s="6" t="s">
        <v>556</v>
      </c>
      <c r="C61" s="68"/>
      <c r="D61" s="29"/>
      <c r="E61" s="29"/>
      <c r="F61" s="57"/>
      <c r="H61" s="32"/>
    </row>
    <row r="62" spans="1:8">
      <c r="A62" s="87" t="s">
        <v>601</v>
      </c>
      <c r="B62" s="6" t="s">
        <v>325</v>
      </c>
      <c r="C62" s="68"/>
      <c r="D62" s="29"/>
      <c r="E62" s="29"/>
      <c r="F62" s="57"/>
      <c r="H62" s="32"/>
    </row>
    <row r="63" spans="1:8">
      <c r="A63" s="87" t="s">
        <v>602</v>
      </c>
      <c r="B63" s="6" t="s">
        <v>18</v>
      </c>
      <c r="C63" s="68"/>
      <c r="D63" s="29"/>
      <c r="E63" s="29"/>
      <c r="F63" s="57">
        <f t="shared" ref="F63:F92" si="15">D63-E63</f>
        <v>0</v>
      </c>
      <c r="H63" s="32">
        <v>30000</v>
      </c>
    </row>
    <row r="64" spans="1:8">
      <c r="A64" s="87" t="s">
        <v>257</v>
      </c>
      <c r="B64" s="6" t="s">
        <v>19</v>
      </c>
      <c r="C64" s="68" t="s">
        <v>907</v>
      </c>
      <c r="D64" s="76">
        <v>154112</v>
      </c>
      <c r="E64" s="76">
        <v>68365.08</v>
      </c>
      <c r="F64" s="57">
        <f t="shared" si="15"/>
        <v>85746.92</v>
      </c>
      <c r="G64" s="9">
        <f t="shared" ref="G64:G91" si="16">E64/$G$5*12</f>
        <v>136730.16</v>
      </c>
      <c r="H64" s="55">
        <v>125000</v>
      </c>
    </row>
    <row r="65" spans="1:8">
      <c r="A65" s="87" t="s">
        <v>603</v>
      </c>
      <c r="B65" s="6" t="s">
        <v>604</v>
      </c>
      <c r="C65" s="68"/>
      <c r="D65" s="76">
        <v>0</v>
      </c>
      <c r="E65" s="76"/>
      <c r="F65" s="57">
        <f t="shared" si="15"/>
        <v>0</v>
      </c>
      <c r="G65" s="9">
        <f t="shared" si="16"/>
        <v>0</v>
      </c>
      <c r="H65" s="55">
        <v>0</v>
      </c>
    </row>
    <row r="66" spans="1:8">
      <c r="A66" s="96" t="s">
        <v>301</v>
      </c>
      <c r="B66" s="417" t="s">
        <v>473</v>
      </c>
      <c r="C66" s="68" t="s">
        <v>908</v>
      </c>
      <c r="D66" s="76">
        <v>1000000</v>
      </c>
      <c r="E66" s="76"/>
      <c r="F66" s="57">
        <f t="shared" si="15"/>
        <v>1000000</v>
      </c>
      <c r="G66" s="9">
        <f t="shared" si="16"/>
        <v>0</v>
      </c>
      <c r="H66" s="55">
        <v>1000000</v>
      </c>
    </row>
    <row r="67" spans="1:8">
      <c r="A67" s="96" t="s">
        <v>605</v>
      </c>
      <c r="B67" s="417" t="s">
        <v>606</v>
      </c>
      <c r="C67" s="68"/>
      <c r="D67" s="76">
        <v>0</v>
      </c>
      <c r="E67" s="76"/>
      <c r="F67" s="57">
        <f t="shared" si="15"/>
        <v>0</v>
      </c>
      <c r="G67" s="9">
        <f t="shared" si="16"/>
        <v>0</v>
      </c>
      <c r="H67" s="55">
        <v>0</v>
      </c>
    </row>
    <row r="68" spans="1:8">
      <c r="A68" s="96" t="s">
        <v>258</v>
      </c>
      <c r="B68" s="417" t="s">
        <v>474</v>
      </c>
      <c r="C68" s="68" t="s">
        <v>909</v>
      </c>
      <c r="D68" s="76">
        <v>1600000</v>
      </c>
      <c r="E68" s="76">
        <v>1909863.98</v>
      </c>
      <c r="F68" s="57">
        <f t="shared" si="15"/>
        <v>-309863.98</v>
      </c>
      <c r="G68" s="9">
        <f>E68/$G$5*12</f>
        <v>3819727.96</v>
      </c>
      <c r="H68" s="55">
        <v>1700000</v>
      </c>
    </row>
    <row r="69" spans="1:8">
      <c r="A69" s="96" t="s">
        <v>259</v>
      </c>
      <c r="B69" s="417" t="s">
        <v>23</v>
      </c>
      <c r="C69" s="68"/>
      <c r="D69" s="76">
        <v>0</v>
      </c>
      <c r="E69" s="76"/>
      <c r="F69" s="57">
        <f t="shared" si="15"/>
        <v>0</v>
      </c>
      <c r="G69" s="9">
        <f t="shared" si="16"/>
        <v>0</v>
      </c>
      <c r="H69" s="55">
        <v>0</v>
      </c>
    </row>
    <row r="70" spans="1:8">
      <c r="A70" s="96" t="s">
        <v>607</v>
      </c>
      <c r="B70" s="417" t="s">
        <v>347</v>
      </c>
      <c r="C70" s="68"/>
      <c r="D70" s="76">
        <v>0</v>
      </c>
      <c r="E70" s="76"/>
      <c r="F70" s="57">
        <f t="shared" si="15"/>
        <v>0</v>
      </c>
      <c r="G70" s="9">
        <f t="shared" si="16"/>
        <v>0</v>
      </c>
      <c r="H70" s="55">
        <v>0</v>
      </c>
    </row>
    <row r="71" spans="1:8">
      <c r="A71" s="96" t="s">
        <v>608</v>
      </c>
      <c r="B71" s="417" t="s">
        <v>609</v>
      </c>
      <c r="C71" s="68"/>
      <c r="D71" s="76">
        <v>0</v>
      </c>
      <c r="E71" s="76"/>
      <c r="F71" s="57">
        <f t="shared" si="15"/>
        <v>0</v>
      </c>
      <c r="G71" s="9">
        <f t="shared" si="16"/>
        <v>0</v>
      </c>
      <c r="H71" s="55">
        <v>0</v>
      </c>
    </row>
    <row r="72" spans="1:8">
      <c r="A72" s="96" t="s">
        <v>610</v>
      </c>
      <c r="B72" s="417" t="s">
        <v>611</v>
      </c>
      <c r="C72" s="68"/>
      <c r="D72" s="76">
        <v>0</v>
      </c>
      <c r="E72" s="76"/>
      <c r="F72" s="57">
        <f t="shared" si="15"/>
        <v>0</v>
      </c>
      <c r="G72" s="9">
        <f t="shared" si="16"/>
        <v>0</v>
      </c>
      <c r="H72" s="55">
        <v>0</v>
      </c>
    </row>
    <row r="73" spans="1:8">
      <c r="A73" s="96" t="s">
        <v>612</v>
      </c>
      <c r="B73" s="417" t="s">
        <v>613</v>
      </c>
      <c r="C73" s="68"/>
      <c r="D73" s="76">
        <v>0</v>
      </c>
      <c r="E73" s="76"/>
      <c r="F73" s="57">
        <f t="shared" si="15"/>
        <v>0</v>
      </c>
      <c r="G73" s="9">
        <f t="shared" si="16"/>
        <v>0</v>
      </c>
      <c r="H73" s="55">
        <v>0</v>
      </c>
    </row>
    <row r="74" spans="1:8">
      <c r="A74" s="96" t="s">
        <v>326</v>
      </c>
      <c r="B74" s="417" t="s">
        <v>475</v>
      </c>
      <c r="C74" s="68"/>
      <c r="D74" s="76">
        <v>0</v>
      </c>
      <c r="E74" s="76"/>
      <c r="F74" s="57">
        <f t="shared" si="15"/>
        <v>0</v>
      </c>
      <c r="G74" s="9">
        <f t="shared" si="16"/>
        <v>0</v>
      </c>
      <c r="H74" s="55">
        <v>0</v>
      </c>
    </row>
    <row r="75" spans="1:8">
      <c r="A75" s="96" t="s">
        <v>614</v>
      </c>
      <c r="B75" s="417" t="s">
        <v>615</v>
      </c>
      <c r="C75" s="68"/>
      <c r="D75" s="76">
        <v>0</v>
      </c>
      <c r="E75" s="76"/>
      <c r="F75" s="57">
        <f t="shared" si="15"/>
        <v>0</v>
      </c>
      <c r="G75" s="9">
        <f t="shared" si="16"/>
        <v>0</v>
      </c>
      <c r="H75" s="55">
        <v>0</v>
      </c>
    </row>
    <row r="76" spans="1:8">
      <c r="A76" s="96" t="s">
        <v>616</v>
      </c>
      <c r="B76" s="417" t="s">
        <v>617</v>
      </c>
      <c r="C76" s="68"/>
      <c r="D76" s="76">
        <v>0</v>
      </c>
      <c r="E76" s="76"/>
      <c r="F76" s="57">
        <f t="shared" si="15"/>
        <v>0</v>
      </c>
      <c r="G76" s="9">
        <f t="shared" si="16"/>
        <v>0</v>
      </c>
      <c r="H76" s="55">
        <v>0</v>
      </c>
    </row>
    <row r="77" spans="1:8">
      <c r="A77" s="96" t="s">
        <v>618</v>
      </c>
      <c r="B77" s="417" t="s">
        <v>619</v>
      </c>
      <c r="C77" s="68" t="s">
        <v>910</v>
      </c>
      <c r="D77" s="76">
        <v>50000</v>
      </c>
      <c r="E77" s="76"/>
      <c r="F77" s="57">
        <f t="shared" si="15"/>
        <v>50000</v>
      </c>
      <c r="G77" s="9">
        <f t="shared" si="16"/>
        <v>0</v>
      </c>
      <c r="H77" s="55">
        <v>50000</v>
      </c>
    </row>
    <row r="78" spans="1:8">
      <c r="A78" s="96" t="s">
        <v>260</v>
      </c>
      <c r="B78" s="418" t="s">
        <v>476</v>
      </c>
      <c r="C78" s="188"/>
      <c r="D78" s="76">
        <v>0</v>
      </c>
      <c r="E78" s="76"/>
      <c r="F78" s="57">
        <f t="shared" si="15"/>
        <v>0</v>
      </c>
      <c r="G78" s="9">
        <f t="shared" si="16"/>
        <v>0</v>
      </c>
      <c r="H78" s="55">
        <v>0</v>
      </c>
    </row>
    <row r="79" spans="1:8">
      <c r="A79" s="96" t="s">
        <v>261</v>
      </c>
      <c r="B79" s="418" t="s">
        <v>477</v>
      </c>
      <c r="C79" s="188"/>
      <c r="D79" s="76">
        <v>0</v>
      </c>
      <c r="E79" s="76"/>
      <c r="F79" s="57">
        <f t="shared" si="15"/>
        <v>0</v>
      </c>
      <c r="G79" s="9">
        <f t="shared" si="16"/>
        <v>0</v>
      </c>
      <c r="H79" s="55">
        <v>0</v>
      </c>
    </row>
    <row r="80" spans="1:8">
      <c r="A80" s="96" t="s">
        <v>620</v>
      </c>
      <c r="B80" s="418" t="s">
        <v>621</v>
      </c>
      <c r="C80" s="188"/>
      <c r="D80" s="76">
        <v>0</v>
      </c>
      <c r="E80" s="76"/>
      <c r="F80" s="57">
        <f t="shared" si="15"/>
        <v>0</v>
      </c>
      <c r="G80" s="9">
        <f t="shared" si="16"/>
        <v>0</v>
      </c>
      <c r="H80" s="55">
        <v>0</v>
      </c>
    </row>
    <row r="81" spans="1:8">
      <c r="A81" s="96" t="s">
        <v>262</v>
      </c>
      <c r="B81" s="418" t="s">
        <v>327</v>
      </c>
      <c r="C81" s="188"/>
      <c r="D81" s="76">
        <v>0</v>
      </c>
      <c r="E81" s="76"/>
      <c r="F81" s="57">
        <f t="shared" si="15"/>
        <v>0</v>
      </c>
      <c r="G81" s="9">
        <f t="shared" si="16"/>
        <v>0</v>
      </c>
      <c r="H81" s="55">
        <v>0</v>
      </c>
    </row>
    <row r="82" spans="1:8">
      <c r="A82" s="87" t="s">
        <v>263</v>
      </c>
      <c r="B82" s="322" t="s">
        <v>328</v>
      </c>
      <c r="C82" s="188"/>
      <c r="D82" s="76">
        <v>0</v>
      </c>
      <c r="E82" s="76"/>
      <c r="F82" s="57">
        <f t="shared" si="15"/>
        <v>0</v>
      </c>
      <c r="G82" s="9">
        <f t="shared" si="16"/>
        <v>0</v>
      </c>
      <c r="H82" s="55">
        <v>0</v>
      </c>
    </row>
    <row r="83" spans="1:8">
      <c r="A83" s="87" t="s">
        <v>264</v>
      </c>
      <c r="B83" s="6" t="s">
        <v>666</v>
      </c>
      <c r="C83" s="68" t="s">
        <v>911</v>
      </c>
      <c r="D83" s="76">
        <v>50000</v>
      </c>
      <c r="E83" s="76">
        <v>5965.51</v>
      </c>
      <c r="F83" s="57">
        <f t="shared" si="15"/>
        <v>44034.49</v>
      </c>
      <c r="G83" s="9">
        <f t="shared" si="16"/>
        <v>11931.02</v>
      </c>
      <c r="H83" s="55">
        <v>350000</v>
      </c>
    </row>
    <row r="84" spans="1:8">
      <c r="A84" s="87" t="s">
        <v>956</v>
      </c>
      <c r="B84" s="6" t="s">
        <v>968</v>
      </c>
      <c r="C84" s="68"/>
      <c r="D84" s="76"/>
      <c r="E84" s="76">
        <v>120224</v>
      </c>
      <c r="F84" s="57">
        <f t="shared" si="15"/>
        <v>-120224</v>
      </c>
      <c r="G84" s="9">
        <f t="shared" si="16"/>
        <v>240448</v>
      </c>
      <c r="H84" s="55">
        <v>300000</v>
      </c>
    </row>
    <row r="85" spans="1:8">
      <c r="A85" s="87" t="s">
        <v>265</v>
      </c>
      <c r="B85" s="6" t="s">
        <v>329</v>
      </c>
      <c r="C85" s="68" t="s">
        <v>912</v>
      </c>
      <c r="D85" s="76">
        <v>400000</v>
      </c>
      <c r="E85" s="76">
        <v>160200</v>
      </c>
      <c r="F85" s="57">
        <f t="shared" si="15"/>
        <v>239800</v>
      </c>
      <c r="G85" s="9">
        <f t="shared" si="16"/>
        <v>320400</v>
      </c>
      <c r="H85" s="55">
        <v>400000</v>
      </c>
    </row>
    <row r="86" spans="1:8">
      <c r="A86" s="87" t="s">
        <v>299</v>
      </c>
      <c r="B86" s="6" t="s">
        <v>479</v>
      </c>
      <c r="C86" s="68"/>
      <c r="D86" s="76">
        <v>0</v>
      </c>
      <c r="E86" s="76"/>
      <c r="F86" s="57">
        <f t="shared" si="15"/>
        <v>0</v>
      </c>
      <c r="G86" s="9">
        <f t="shared" si="16"/>
        <v>0</v>
      </c>
      <c r="H86" s="55">
        <v>0</v>
      </c>
    </row>
    <row r="87" spans="1:8">
      <c r="A87" s="87" t="s">
        <v>330</v>
      </c>
      <c r="B87" s="6" t="s">
        <v>782</v>
      </c>
      <c r="C87" s="68"/>
      <c r="D87" s="76">
        <v>0</v>
      </c>
      <c r="E87" s="76"/>
      <c r="F87" s="57">
        <f t="shared" si="15"/>
        <v>0</v>
      </c>
      <c r="G87" s="9">
        <f t="shared" si="16"/>
        <v>0</v>
      </c>
      <c r="H87" s="55">
        <v>0</v>
      </c>
    </row>
    <row r="88" spans="1:8">
      <c r="A88" s="87" t="s">
        <v>266</v>
      </c>
      <c r="B88" s="322" t="s">
        <v>481</v>
      </c>
      <c r="C88" s="188"/>
      <c r="D88" s="76">
        <v>0</v>
      </c>
      <c r="E88" s="76"/>
      <c r="F88" s="57">
        <f t="shared" si="15"/>
        <v>0</v>
      </c>
      <c r="G88" s="9">
        <f t="shared" si="16"/>
        <v>0</v>
      </c>
      <c r="H88" s="55">
        <v>0</v>
      </c>
    </row>
    <row r="89" spans="1:8">
      <c r="A89" s="87" t="s">
        <v>267</v>
      </c>
      <c r="B89" s="322" t="s">
        <v>331</v>
      </c>
      <c r="C89" s="188"/>
      <c r="D89" s="76">
        <v>0</v>
      </c>
      <c r="E89" s="76"/>
      <c r="F89" s="57">
        <f t="shared" si="15"/>
        <v>0</v>
      </c>
      <c r="G89" s="9">
        <f t="shared" si="16"/>
        <v>0</v>
      </c>
      <c r="H89" s="55">
        <v>0</v>
      </c>
    </row>
    <row r="90" spans="1:8">
      <c r="A90" s="87" t="s">
        <v>516</v>
      </c>
      <c r="B90" s="6" t="s">
        <v>729</v>
      </c>
      <c r="C90" s="68"/>
      <c r="D90" s="76">
        <v>0</v>
      </c>
      <c r="E90" s="194"/>
      <c r="F90" s="57">
        <f t="shared" si="15"/>
        <v>0</v>
      </c>
      <c r="G90" s="9">
        <f t="shared" si="16"/>
        <v>0</v>
      </c>
      <c r="H90" s="55">
        <v>0</v>
      </c>
    </row>
    <row r="91" spans="1:8">
      <c r="A91" s="87" t="s">
        <v>254</v>
      </c>
      <c r="B91" s="6" t="s">
        <v>730</v>
      </c>
      <c r="C91" s="68" t="s">
        <v>913</v>
      </c>
      <c r="D91" s="76">
        <v>350000</v>
      </c>
      <c r="E91" s="76">
        <v>1150</v>
      </c>
      <c r="F91" s="57">
        <f t="shared" si="15"/>
        <v>348850</v>
      </c>
      <c r="G91" s="9">
        <f t="shared" si="16"/>
        <v>2300</v>
      </c>
      <c r="H91" s="55">
        <v>350000</v>
      </c>
    </row>
    <row r="92" spans="1:8">
      <c r="A92" s="87" t="s">
        <v>254</v>
      </c>
      <c r="B92" s="6" t="s">
        <v>985</v>
      </c>
      <c r="C92" s="68"/>
      <c r="D92" s="76"/>
      <c r="E92" s="76"/>
      <c r="F92" s="57">
        <f t="shared" si="15"/>
        <v>0</v>
      </c>
      <c r="H92" s="55"/>
    </row>
    <row r="93" spans="1:8" s="7" customFormat="1" ht="15.75" thickBot="1">
      <c r="A93" s="88"/>
      <c r="B93" s="8" t="s">
        <v>0</v>
      </c>
      <c r="C93" s="69"/>
      <c r="D93" s="39">
        <f t="shared" ref="D93:G93" si="17">SUM(D64:D92)</f>
        <v>3604112</v>
      </c>
      <c r="E93" s="39">
        <f t="shared" si="17"/>
        <v>2265768.5700000003</v>
      </c>
      <c r="F93" s="39">
        <f t="shared" si="17"/>
        <v>1338343.43</v>
      </c>
      <c r="G93" s="39">
        <f t="shared" si="17"/>
        <v>4531537.1400000006</v>
      </c>
      <c r="H93" s="39">
        <f>SUM(H63:H92)</f>
        <v>4305000</v>
      </c>
    </row>
    <row r="94" spans="1:8" ht="15.75" thickTop="1">
      <c r="A94" s="87"/>
      <c r="C94" s="68"/>
      <c r="D94" s="29"/>
      <c r="E94" s="29"/>
      <c r="F94" s="57"/>
      <c r="H94" s="32"/>
    </row>
    <row r="95" spans="1:8" ht="30.75" thickBot="1">
      <c r="A95" s="87">
        <v>4600</v>
      </c>
      <c r="B95" s="20" t="s">
        <v>59</v>
      </c>
      <c r="C95" s="117"/>
      <c r="D95" s="112">
        <f t="shared" ref="D95:G95" si="18">D93+D54+D44+D46+D32</f>
        <v>14844502.103960868</v>
      </c>
      <c r="E95" s="61">
        <f t="shared" si="18"/>
        <v>8489013.8300000001</v>
      </c>
      <c r="F95" s="61">
        <f t="shared" si="18"/>
        <v>6355488.273960866</v>
      </c>
      <c r="G95" s="191">
        <f t="shared" si="18"/>
        <v>16978027.660000004</v>
      </c>
      <c r="H95" s="61">
        <f t="shared" ref="H95" si="19">H93+H54+H44+H46+H32</f>
        <v>15933306.52538332</v>
      </c>
    </row>
    <row r="96" spans="1:8" ht="15.75" thickTop="1">
      <c r="A96" s="87"/>
      <c r="C96" s="68"/>
      <c r="D96" s="29"/>
      <c r="E96" s="29"/>
      <c r="F96" s="57"/>
      <c r="H96" s="32"/>
    </row>
    <row r="97" spans="1:8">
      <c r="A97" s="87"/>
      <c r="C97" s="68"/>
      <c r="D97" s="29"/>
      <c r="E97" s="29"/>
      <c r="F97" s="57"/>
      <c r="H97" s="32"/>
    </row>
    <row r="98" spans="1:8" ht="15.75" thickBot="1">
      <c r="A98" s="88">
        <v>5400</v>
      </c>
      <c r="B98" s="20" t="s">
        <v>60</v>
      </c>
      <c r="C98" s="117"/>
      <c r="D98" s="112">
        <f t="shared" ref="D98:G98" si="20">D25-D95</f>
        <v>3.166496753692627E-8</v>
      </c>
      <c r="E98" s="61">
        <f t="shared" si="20"/>
        <v>6085923.1699999999</v>
      </c>
      <c r="F98" s="61">
        <f t="shared" si="20"/>
        <v>-6085923.1699999664</v>
      </c>
      <c r="G98" s="191">
        <f t="shared" si="20"/>
        <v>-2272655.5560391042</v>
      </c>
      <c r="H98" s="61">
        <f t="shared" ref="H98" si="21">H25-H95</f>
        <v>2410691.1004455797</v>
      </c>
    </row>
    <row r="99" spans="1:8" ht="15.75" thickTop="1">
      <c r="A99" s="88"/>
      <c r="B99" s="20"/>
      <c r="C99" s="117"/>
      <c r="D99" s="31"/>
      <c r="E99" s="31"/>
      <c r="F99" s="37"/>
      <c r="G99" s="193"/>
      <c r="H99" s="124"/>
    </row>
    <row r="100" spans="1:8" ht="30">
      <c r="A100" s="88">
        <v>6300</v>
      </c>
      <c r="B100" s="20" t="s">
        <v>333</v>
      </c>
      <c r="C100" s="117"/>
      <c r="D100" s="29"/>
      <c r="E100" s="29"/>
      <c r="F100" s="57"/>
      <c r="H100" s="32"/>
    </row>
    <row r="101" spans="1:8">
      <c r="A101" s="87"/>
      <c r="C101" s="68"/>
      <c r="D101" s="29"/>
      <c r="E101" s="29"/>
      <c r="F101" s="57"/>
      <c r="H101" s="32"/>
    </row>
    <row r="102" spans="1:8">
      <c r="A102" s="87" t="s">
        <v>288</v>
      </c>
      <c r="B102" s="6" t="s">
        <v>47</v>
      </c>
      <c r="C102" s="68"/>
      <c r="D102" s="76">
        <v>0</v>
      </c>
      <c r="E102" s="76"/>
      <c r="F102" s="55">
        <f>D102-E102</f>
        <v>0</v>
      </c>
      <c r="G102" s="9">
        <v>0</v>
      </c>
      <c r="H102" s="55">
        <v>60000</v>
      </c>
    </row>
    <row r="103" spans="1:8" s="7" customFormat="1" ht="15.75" thickBot="1">
      <c r="A103" s="88"/>
      <c r="B103" s="7" t="s">
        <v>0</v>
      </c>
      <c r="C103" s="113"/>
      <c r="D103" s="422">
        <f>D102</f>
        <v>0</v>
      </c>
      <c r="E103" s="30">
        <f t="shared" ref="E103:F103" si="22">E102</f>
        <v>0</v>
      </c>
      <c r="F103" s="30">
        <f t="shared" si="22"/>
        <v>0</v>
      </c>
      <c r="G103" s="205">
        <f>G102</f>
        <v>0</v>
      </c>
      <c r="H103" s="205">
        <f>H102</f>
        <v>60000</v>
      </c>
    </row>
    <row r="104" spans="1:8" ht="15.75" thickTop="1">
      <c r="A104" s="87"/>
      <c r="C104" s="68"/>
      <c r="D104" s="29"/>
      <c r="E104" s="32"/>
      <c r="F104" s="57"/>
      <c r="H104" s="32"/>
    </row>
    <row r="105" spans="1:8">
      <c r="A105" s="87"/>
      <c r="C105" s="68"/>
      <c r="D105" s="29"/>
      <c r="E105" s="32"/>
      <c r="F105" s="57"/>
      <c r="H105" s="32"/>
    </row>
    <row r="106" spans="1:8" s="7" customFormat="1" ht="30.75" thickBot="1">
      <c r="A106" s="88">
        <v>6500</v>
      </c>
      <c r="B106" s="20" t="s">
        <v>62</v>
      </c>
      <c r="C106" s="117"/>
      <c r="D106" s="112">
        <f t="shared" ref="D106:G106" si="23">D98-D103</f>
        <v>3.166496753692627E-8</v>
      </c>
      <c r="E106" s="61">
        <f t="shared" si="23"/>
        <v>6085923.1699999999</v>
      </c>
      <c r="F106" s="61">
        <f t="shared" si="23"/>
        <v>-6085923.1699999664</v>
      </c>
      <c r="G106" s="191">
        <f t="shared" si="23"/>
        <v>-2272655.5560391042</v>
      </c>
      <c r="H106" s="61">
        <f>H98-H103</f>
        <v>2350691.1004455797</v>
      </c>
    </row>
    <row r="107" spans="1:8" ht="15.75" thickTop="1">
      <c r="A107" s="87"/>
      <c r="C107" s="68"/>
      <c r="D107" s="29"/>
      <c r="E107" s="29"/>
      <c r="F107" s="57"/>
      <c r="H107" s="32"/>
    </row>
    <row r="108" spans="1:8">
      <c r="A108" s="87"/>
      <c r="C108" s="68"/>
      <c r="D108" s="29"/>
      <c r="E108" s="29"/>
      <c r="F108" s="57"/>
      <c r="H108" s="32"/>
    </row>
    <row r="109" spans="1:8">
      <c r="A109" s="87"/>
      <c r="C109" s="68"/>
      <c r="D109" s="29"/>
      <c r="E109" s="29"/>
      <c r="F109" s="57"/>
      <c r="H109" s="32"/>
    </row>
    <row r="110" spans="1:8" s="7" customFormat="1" ht="45.75" thickBot="1">
      <c r="A110" s="88">
        <v>6700</v>
      </c>
      <c r="B110" s="20" t="s">
        <v>63</v>
      </c>
      <c r="C110" s="117"/>
      <c r="D110" s="112">
        <f>D106</f>
        <v>3.166496753692627E-8</v>
      </c>
      <c r="E110" s="61">
        <f t="shared" ref="E110:G110" si="24">E106</f>
        <v>6085923.1699999999</v>
      </c>
      <c r="F110" s="61">
        <f t="shared" si="24"/>
        <v>-6085923.1699999664</v>
      </c>
      <c r="G110" s="191">
        <f t="shared" si="24"/>
        <v>-2272655.5560391042</v>
      </c>
      <c r="H110" s="61">
        <f t="shared" ref="H110" si="25">H106</f>
        <v>2350691.1004455797</v>
      </c>
    </row>
    <row r="111" spans="1:8" ht="15.75" thickTop="1">
      <c r="A111" s="87"/>
      <c r="C111" s="68"/>
      <c r="D111" s="29"/>
      <c r="E111" s="29"/>
      <c r="F111" s="57"/>
      <c r="H111" s="32"/>
    </row>
    <row r="112" spans="1:8">
      <c r="A112" s="87"/>
      <c r="C112" s="68"/>
      <c r="D112" s="29"/>
      <c r="E112" s="29"/>
      <c r="F112" s="57"/>
      <c r="H112" s="32"/>
    </row>
    <row r="113" spans="1:8" ht="15.75" thickBot="1">
      <c r="A113" s="91"/>
      <c r="B113" s="419"/>
      <c r="C113" s="427"/>
      <c r="D113" s="33"/>
      <c r="E113" s="33"/>
      <c r="F113" s="42"/>
      <c r="G113" s="201"/>
      <c r="H113" s="132"/>
    </row>
    <row r="114" spans="1:8">
      <c r="E114" s="9"/>
      <c r="F114" s="9"/>
    </row>
    <row r="115" spans="1:8">
      <c r="A115" s="6"/>
      <c r="D115" s="6"/>
      <c r="E115" s="6"/>
      <c r="F115" s="6"/>
      <c r="G115" s="6"/>
      <c r="H115" s="6"/>
    </row>
    <row r="116" spans="1:8">
      <c r="A116" s="6"/>
      <c r="D116" s="6"/>
      <c r="E116" s="6"/>
      <c r="F116" s="6"/>
      <c r="G116" s="6"/>
      <c r="H116" s="6"/>
    </row>
    <row r="117" spans="1:8">
      <c r="A117" s="6"/>
      <c r="D117" s="6"/>
      <c r="E117" s="6"/>
      <c r="F117" s="6"/>
      <c r="G117" s="6"/>
      <c r="H117" s="6"/>
    </row>
    <row r="118" spans="1:8" ht="17.25" customHeight="1">
      <c r="A118" s="6"/>
      <c r="D118" s="6"/>
      <c r="E118" s="6"/>
      <c r="F118" s="6"/>
      <c r="G118" s="6"/>
      <c r="H118" s="6"/>
    </row>
    <row r="119" spans="1:8">
      <c r="A119" s="6"/>
      <c r="D119" s="6"/>
      <c r="E119" s="6"/>
      <c r="F119" s="6"/>
      <c r="G119" s="6"/>
      <c r="H119" s="6"/>
    </row>
    <row r="120" spans="1:8">
      <c r="A120" s="6"/>
      <c r="D120" s="6"/>
      <c r="E120" s="6"/>
      <c r="F120" s="6"/>
      <c r="G120" s="6"/>
      <c r="H120" s="6"/>
    </row>
    <row r="121" spans="1:8">
      <c r="A121" s="6"/>
      <c r="D121" s="6"/>
      <c r="E121" s="6"/>
      <c r="F121" s="6"/>
      <c r="G121" s="6"/>
      <c r="H121" s="6"/>
    </row>
    <row r="122" spans="1:8">
      <c r="A122" s="6"/>
      <c r="D122" s="6"/>
      <c r="E122" s="6"/>
      <c r="F122" s="6"/>
      <c r="G122" s="6"/>
      <c r="H122" s="6"/>
    </row>
    <row r="123" spans="1:8">
      <c r="A123" s="6"/>
      <c r="D123" s="6"/>
      <c r="E123" s="6"/>
      <c r="F123" s="6"/>
      <c r="G123" s="6"/>
      <c r="H123" s="6"/>
    </row>
    <row r="124" spans="1:8">
      <c r="A124" s="6"/>
      <c r="D124" s="6"/>
      <c r="E124" s="6"/>
      <c r="F124" s="6"/>
      <c r="G124" s="6"/>
      <c r="H124" s="6"/>
    </row>
    <row r="125" spans="1:8">
      <c r="A125" s="6"/>
      <c r="D125" s="6"/>
      <c r="E125" s="6"/>
      <c r="F125" s="6"/>
      <c r="G125" s="6"/>
      <c r="H125" s="6"/>
    </row>
    <row r="126" spans="1:8">
      <c r="A126" s="6"/>
      <c r="D126" s="6"/>
      <c r="E126" s="6"/>
      <c r="F126" s="6"/>
      <c r="G126" s="6"/>
      <c r="H126" s="6"/>
    </row>
    <row r="127" spans="1:8">
      <c r="A127" s="6"/>
      <c r="D127" s="6"/>
      <c r="E127" s="6"/>
      <c r="F127" s="6"/>
      <c r="G127" s="6"/>
      <c r="H127" s="6"/>
    </row>
    <row r="128" spans="1:8">
      <c r="A128" s="6"/>
      <c r="D128" s="6"/>
      <c r="E128" s="6"/>
      <c r="F128" s="6"/>
      <c r="G128" s="6"/>
      <c r="H128" s="6"/>
    </row>
    <row r="129" spans="1:8">
      <c r="A129" s="6"/>
      <c r="D129" s="6"/>
      <c r="E129" s="6"/>
      <c r="F129" s="6"/>
      <c r="G129" s="6"/>
      <c r="H129" s="6"/>
    </row>
    <row r="130" spans="1:8">
      <c r="A130" s="6"/>
      <c r="D130" s="6"/>
      <c r="E130" s="6"/>
      <c r="F130" s="6"/>
      <c r="G130" s="6"/>
      <c r="H130" s="6"/>
    </row>
    <row r="131" spans="1:8">
      <c r="A131" s="6"/>
      <c r="D131" s="6"/>
      <c r="E131" s="6"/>
      <c r="F131" s="6"/>
      <c r="G131" s="6"/>
      <c r="H131" s="6"/>
    </row>
    <row r="132" spans="1:8">
      <c r="A132" s="6"/>
      <c r="D132" s="6"/>
      <c r="E132" s="6"/>
      <c r="F132" s="6"/>
      <c r="G132" s="6"/>
      <c r="H132" s="6"/>
    </row>
    <row r="133" spans="1:8">
      <c r="A133" s="6"/>
      <c r="D133" s="6"/>
      <c r="E133" s="6"/>
      <c r="F133" s="6"/>
      <c r="G133" s="6"/>
      <c r="H133" s="6"/>
    </row>
    <row r="134" spans="1:8">
      <c r="A134" s="6"/>
      <c r="D134" s="6"/>
      <c r="E134" s="6"/>
      <c r="F134" s="6"/>
      <c r="G134" s="6"/>
      <c r="H134" s="6"/>
    </row>
    <row r="135" spans="1:8">
      <c r="A135" s="6"/>
      <c r="D135" s="6"/>
      <c r="E135" s="6"/>
      <c r="F135" s="6"/>
      <c r="G135" s="6"/>
      <c r="H135" s="6"/>
    </row>
    <row r="136" spans="1:8">
      <c r="A136" s="6"/>
      <c r="D136" s="6"/>
      <c r="E136" s="6"/>
      <c r="F136" s="6"/>
      <c r="G136" s="6"/>
      <c r="H136" s="6"/>
    </row>
    <row r="137" spans="1:8">
      <c r="A137" s="6"/>
      <c r="D137" s="6"/>
      <c r="E137" s="6"/>
      <c r="F137" s="6"/>
      <c r="G137" s="6"/>
      <c r="H137" s="6"/>
    </row>
    <row r="138" spans="1:8">
      <c r="A138" s="6"/>
      <c r="D138" s="6"/>
      <c r="E138" s="6"/>
      <c r="F138" s="6"/>
      <c r="G138" s="6"/>
      <c r="H138" s="6"/>
    </row>
    <row r="139" spans="1:8">
      <c r="A139" s="6"/>
      <c r="D139" s="6"/>
      <c r="E139" s="6"/>
      <c r="F139" s="6"/>
      <c r="G139" s="6"/>
      <c r="H139" s="6"/>
    </row>
    <row r="140" spans="1:8">
      <c r="A140" s="6"/>
      <c r="D140" s="6"/>
      <c r="E140" s="6"/>
      <c r="F140" s="6"/>
      <c r="G140" s="6"/>
      <c r="H140" s="6"/>
    </row>
    <row r="141" spans="1:8">
      <c r="A141" s="6"/>
      <c r="D141" s="6"/>
      <c r="E141" s="6"/>
      <c r="F141" s="6"/>
      <c r="G141" s="6"/>
      <c r="H141" s="6"/>
    </row>
    <row r="142" spans="1:8">
      <c r="A142" s="6"/>
      <c r="D142" s="6"/>
      <c r="E142" s="6"/>
      <c r="F142" s="6"/>
      <c r="G142" s="6"/>
      <c r="H142" s="6"/>
    </row>
    <row r="143" spans="1:8">
      <c r="A143" s="6"/>
      <c r="D143" s="6"/>
      <c r="E143" s="6"/>
      <c r="F143" s="6"/>
      <c r="G143" s="6"/>
      <c r="H143" s="6"/>
    </row>
    <row r="144" spans="1:8">
      <c r="A144" s="6"/>
      <c r="D144" s="6"/>
      <c r="E144" s="6"/>
      <c r="F144" s="6"/>
      <c r="G144" s="6"/>
      <c r="H144" s="6"/>
    </row>
    <row r="145" spans="1:8">
      <c r="A145" s="6"/>
      <c r="D145" s="6"/>
      <c r="E145" s="6"/>
      <c r="F145" s="6"/>
      <c r="G145" s="6"/>
      <c r="H145" s="6"/>
    </row>
    <row r="146" spans="1:8">
      <c r="A146" s="6"/>
      <c r="D146" s="6"/>
      <c r="E146" s="6"/>
      <c r="F146" s="6"/>
      <c r="G146" s="6"/>
      <c r="H146" s="6"/>
    </row>
    <row r="147" spans="1:8">
      <c r="A147" s="6"/>
      <c r="D147" s="6"/>
      <c r="E147" s="6"/>
      <c r="F147" s="6"/>
      <c r="G147" s="6"/>
      <c r="H147" s="6"/>
    </row>
    <row r="148" spans="1:8">
      <c r="A148" s="6"/>
      <c r="D148" s="6"/>
      <c r="E148" s="6"/>
      <c r="F148" s="6"/>
      <c r="G148" s="6"/>
      <c r="H148" s="6"/>
    </row>
    <row r="149" spans="1:8">
      <c r="A149" s="6"/>
      <c r="D149" s="6"/>
      <c r="E149" s="6"/>
      <c r="F149" s="6"/>
      <c r="G149" s="6"/>
      <c r="H149" s="6"/>
    </row>
    <row r="150" spans="1:8">
      <c r="A150" s="6"/>
      <c r="D150" s="6"/>
      <c r="E150" s="6"/>
      <c r="F150" s="6"/>
      <c r="G150" s="6"/>
      <c r="H150" s="6"/>
    </row>
    <row r="151" spans="1:8">
      <c r="A151" s="6"/>
      <c r="D151" s="6"/>
      <c r="E151" s="6"/>
      <c r="F151" s="6"/>
      <c r="G151" s="6"/>
      <c r="H151" s="6"/>
    </row>
    <row r="152" spans="1:8">
      <c r="A152" s="6"/>
      <c r="D152" s="6"/>
      <c r="E152" s="6"/>
      <c r="F152" s="6"/>
      <c r="G152" s="6"/>
      <c r="H152" s="6"/>
    </row>
    <row r="153" spans="1:8">
      <c r="A153" s="6"/>
      <c r="D153" s="6"/>
      <c r="E153" s="6"/>
      <c r="F153" s="6"/>
      <c r="G153" s="6"/>
      <c r="H153" s="6"/>
    </row>
    <row r="154" spans="1:8">
      <c r="A154" s="6"/>
      <c r="D154" s="6"/>
      <c r="E154" s="6"/>
      <c r="F154" s="6"/>
      <c r="G154" s="6"/>
      <c r="H154" s="6"/>
    </row>
    <row r="155" spans="1:8">
      <c r="A155" s="6"/>
      <c r="D155" s="6"/>
      <c r="E155" s="6"/>
      <c r="F155" s="6"/>
      <c r="G155" s="6"/>
      <c r="H155" s="6"/>
    </row>
    <row r="156" spans="1:8">
      <c r="A156" s="6"/>
      <c r="D156" s="6"/>
      <c r="E156" s="6"/>
      <c r="F156" s="6"/>
      <c r="G156" s="6"/>
      <c r="H156" s="6"/>
    </row>
    <row r="157" spans="1:8">
      <c r="A157" s="6"/>
      <c r="D157" s="6"/>
      <c r="E157" s="6"/>
      <c r="F157" s="6"/>
      <c r="G157" s="6"/>
      <c r="H157" s="6"/>
    </row>
    <row r="158" spans="1:8">
      <c r="A158" s="6"/>
      <c r="D158" s="6"/>
      <c r="E158" s="6"/>
      <c r="F158" s="6"/>
      <c r="G158" s="6"/>
      <c r="H158" s="6"/>
    </row>
    <row r="159" spans="1:8">
      <c r="A159" s="6"/>
      <c r="D159" s="6"/>
      <c r="E159" s="6"/>
      <c r="F159" s="6"/>
      <c r="G159" s="6"/>
      <c r="H159" s="6"/>
    </row>
    <row r="160" spans="1:8">
      <c r="A160" s="6"/>
      <c r="D160" s="6"/>
      <c r="E160" s="6"/>
      <c r="F160" s="6"/>
      <c r="G160" s="6"/>
      <c r="H160" s="6"/>
    </row>
    <row r="161" spans="1:8">
      <c r="A161" s="6"/>
      <c r="D161" s="6"/>
      <c r="E161" s="6"/>
      <c r="F161" s="6"/>
      <c r="G161" s="6"/>
      <c r="H161" s="6"/>
    </row>
    <row r="162" spans="1:8">
      <c r="A162" s="6"/>
      <c r="D162" s="6"/>
      <c r="E162" s="6"/>
      <c r="F162" s="6"/>
      <c r="G162" s="6"/>
      <c r="H162" s="6"/>
    </row>
    <row r="163" spans="1:8">
      <c r="A163" s="6"/>
      <c r="D163" s="6"/>
      <c r="E163" s="6"/>
      <c r="F163" s="6"/>
      <c r="G163" s="6"/>
      <c r="H163" s="6"/>
    </row>
    <row r="164" spans="1:8">
      <c r="A164" s="6"/>
      <c r="D164" s="6"/>
      <c r="E164" s="6"/>
      <c r="F164" s="6"/>
      <c r="G164" s="6"/>
      <c r="H164" s="6"/>
    </row>
    <row r="165" spans="1:8">
      <c r="A165" s="6"/>
      <c r="D165" s="6"/>
      <c r="E165" s="6"/>
      <c r="F165" s="6"/>
      <c r="G165" s="6"/>
      <c r="H165" s="6"/>
    </row>
    <row r="166" spans="1:8">
      <c r="A166" s="6"/>
      <c r="D166" s="6"/>
      <c r="E166" s="6"/>
      <c r="F166" s="6"/>
      <c r="G166" s="6"/>
      <c r="H166" s="6"/>
    </row>
    <row r="167" spans="1:8">
      <c r="A167" s="6"/>
      <c r="D167" s="6"/>
      <c r="E167" s="6"/>
      <c r="F167" s="6"/>
      <c r="G167" s="6"/>
      <c r="H167" s="6"/>
    </row>
    <row r="168" spans="1:8">
      <c r="A168" s="6"/>
      <c r="D168" s="6"/>
      <c r="E168" s="6"/>
      <c r="F168" s="6"/>
      <c r="G168" s="6"/>
      <c r="H168" s="6"/>
    </row>
    <row r="169" spans="1:8">
      <c r="A169" s="6"/>
      <c r="D169" s="6"/>
      <c r="E169" s="6"/>
      <c r="F169" s="6"/>
      <c r="G169" s="6"/>
      <c r="H169" s="6"/>
    </row>
    <row r="170" spans="1:8">
      <c r="A170" s="6"/>
      <c r="D170" s="6"/>
      <c r="E170" s="6"/>
      <c r="F170" s="6"/>
      <c r="G170" s="6"/>
      <c r="H170" s="6"/>
    </row>
    <row r="171" spans="1:8">
      <c r="A171" s="6"/>
      <c r="D171" s="6"/>
      <c r="E171" s="6"/>
      <c r="F171" s="6"/>
      <c r="G171" s="6"/>
      <c r="H171" s="6"/>
    </row>
    <row r="172" spans="1:8">
      <c r="A172" s="6"/>
      <c r="D172" s="6"/>
      <c r="E172" s="6"/>
      <c r="F172" s="6"/>
      <c r="G172" s="6"/>
      <c r="H172" s="6"/>
    </row>
    <row r="173" spans="1:8">
      <c r="A173" s="6"/>
      <c r="D173" s="6"/>
      <c r="E173" s="6"/>
      <c r="F173" s="6"/>
      <c r="G173" s="6"/>
      <c r="H173" s="6"/>
    </row>
    <row r="174" spans="1:8">
      <c r="A174" s="6"/>
      <c r="D174" s="6"/>
      <c r="E174" s="6"/>
      <c r="F174" s="6"/>
      <c r="G174" s="6"/>
      <c r="H174" s="6"/>
    </row>
    <row r="175" spans="1:8">
      <c r="A175" s="6"/>
      <c r="D175" s="6"/>
      <c r="E175" s="6"/>
      <c r="F175" s="6"/>
      <c r="G175" s="6"/>
      <c r="H175" s="6"/>
    </row>
    <row r="176" spans="1:8">
      <c r="A176" s="6"/>
      <c r="D176" s="6"/>
      <c r="E176" s="6"/>
      <c r="F176" s="6"/>
      <c r="G176" s="6"/>
      <c r="H176" s="6"/>
    </row>
    <row r="177" spans="1:8">
      <c r="A177" s="6"/>
      <c r="D177" s="6"/>
      <c r="E177" s="6"/>
      <c r="F177" s="6"/>
      <c r="G177" s="6"/>
      <c r="H177" s="6"/>
    </row>
    <row r="178" spans="1:8">
      <c r="A178" s="6"/>
      <c r="D178" s="6"/>
      <c r="E178" s="6"/>
      <c r="F178" s="6"/>
      <c r="G178" s="6"/>
      <c r="H178" s="6"/>
    </row>
    <row r="179" spans="1:8">
      <c r="A179" s="6"/>
      <c r="D179" s="6"/>
      <c r="E179" s="6"/>
      <c r="F179" s="6"/>
      <c r="G179" s="6"/>
      <c r="H179" s="6"/>
    </row>
    <row r="180" spans="1:8">
      <c r="A180" s="6"/>
      <c r="D180" s="6"/>
      <c r="E180" s="6"/>
      <c r="F180" s="6"/>
      <c r="G180" s="6"/>
      <c r="H180" s="6"/>
    </row>
    <row r="181" spans="1:8">
      <c r="A181" s="6"/>
      <c r="D181" s="6"/>
      <c r="E181" s="6"/>
      <c r="F181" s="6"/>
      <c r="G181" s="6"/>
      <c r="H181" s="6"/>
    </row>
    <row r="182" spans="1:8">
      <c r="A182" s="6"/>
      <c r="D182" s="6"/>
      <c r="E182" s="6"/>
      <c r="F182" s="6"/>
      <c r="G182" s="6"/>
      <c r="H182" s="6"/>
    </row>
    <row r="183" spans="1:8">
      <c r="A183" s="6"/>
      <c r="D183" s="6"/>
      <c r="E183" s="6"/>
      <c r="F183" s="6"/>
      <c r="G183" s="6"/>
      <c r="H183" s="6"/>
    </row>
    <row r="184" spans="1:8">
      <c r="A184" s="6"/>
      <c r="D184" s="6"/>
      <c r="E184" s="6"/>
      <c r="F184" s="6"/>
      <c r="G184" s="6"/>
      <c r="H184" s="6"/>
    </row>
    <row r="185" spans="1:8">
      <c r="A185" s="6"/>
      <c r="D185" s="6"/>
      <c r="E185" s="6"/>
      <c r="F185" s="6"/>
      <c r="G185" s="6"/>
      <c r="H185" s="6"/>
    </row>
    <row r="186" spans="1:8">
      <c r="A186" s="6"/>
      <c r="D186" s="6"/>
      <c r="E186" s="6"/>
      <c r="F186" s="6"/>
      <c r="G186" s="6"/>
      <c r="H186" s="6"/>
    </row>
    <row r="187" spans="1:8">
      <c r="A187" s="6"/>
      <c r="D187" s="6"/>
      <c r="E187" s="6"/>
      <c r="F187" s="6"/>
      <c r="G187" s="6"/>
      <c r="H187" s="6"/>
    </row>
    <row r="188" spans="1:8">
      <c r="A188" s="6"/>
      <c r="D188" s="6"/>
      <c r="E188" s="6"/>
      <c r="F188" s="6"/>
      <c r="G188" s="6"/>
      <c r="H188" s="6"/>
    </row>
    <row r="189" spans="1:8">
      <c r="A189" s="6"/>
      <c r="D189" s="6"/>
      <c r="E189" s="6"/>
      <c r="F189" s="6"/>
      <c r="G189" s="6"/>
      <c r="H189" s="6"/>
    </row>
    <row r="190" spans="1:8">
      <c r="A190" s="6"/>
      <c r="D190" s="6"/>
      <c r="E190" s="6"/>
      <c r="F190" s="6"/>
      <c r="G190" s="6"/>
      <c r="H190" s="6"/>
    </row>
    <row r="191" spans="1:8">
      <c r="A191" s="6"/>
      <c r="D191" s="6"/>
      <c r="E191" s="6"/>
      <c r="F191" s="6"/>
      <c r="G191" s="6"/>
      <c r="H191" s="6"/>
    </row>
    <row r="192" spans="1:8">
      <c r="A192" s="6"/>
      <c r="D192" s="6"/>
      <c r="E192" s="6"/>
      <c r="F192" s="6"/>
      <c r="G192" s="6"/>
      <c r="H192" s="6"/>
    </row>
    <row r="193" spans="1:8">
      <c r="A193" s="6"/>
      <c r="D193" s="6"/>
      <c r="E193" s="6"/>
      <c r="F193" s="6"/>
      <c r="G193" s="6"/>
      <c r="H193" s="6"/>
    </row>
    <row r="194" spans="1:8">
      <c r="A194" s="6"/>
      <c r="D194" s="6"/>
      <c r="E194" s="6"/>
      <c r="F194" s="6"/>
      <c r="G194" s="6"/>
      <c r="H194" s="6"/>
    </row>
    <row r="195" spans="1:8">
      <c r="A195" s="6"/>
      <c r="D195" s="6"/>
      <c r="E195" s="6"/>
      <c r="F195" s="6"/>
      <c r="G195" s="6"/>
      <c r="H195" s="6"/>
    </row>
    <row r="196" spans="1:8">
      <c r="A196" s="6"/>
      <c r="D196" s="6"/>
      <c r="E196" s="6"/>
      <c r="F196" s="6"/>
      <c r="G196" s="6"/>
      <c r="H196" s="6"/>
    </row>
    <row r="197" spans="1:8">
      <c r="A197" s="6"/>
      <c r="D197" s="6"/>
      <c r="E197" s="6"/>
      <c r="F197" s="6"/>
      <c r="G197" s="6"/>
      <c r="H197" s="6"/>
    </row>
    <row r="198" spans="1:8">
      <c r="A198" s="6"/>
      <c r="D198" s="6"/>
      <c r="E198" s="6"/>
      <c r="F198" s="6"/>
      <c r="G198" s="6"/>
      <c r="H198" s="6"/>
    </row>
    <row r="199" spans="1:8">
      <c r="A199" s="6"/>
      <c r="D199" s="6"/>
      <c r="E199" s="6"/>
      <c r="F199" s="6"/>
      <c r="G199" s="6"/>
      <c r="H199" s="6"/>
    </row>
    <row r="200" spans="1:8">
      <c r="A200" s="6"/>
      <c r="D200" s="6"/>
      <c r="E200" s="6"/>
      <c r="F200" s="6"/>
      <c r="G200" s="6"/>
      <c r="H200" s="6"/>
    </row>
    <row r="201" spans="1:8">
      <c r="A201" s="6"/>
      <c r="D201" s="6"/>
      <c r="E201" s="6"/>
      <c r="F201" s="6"/>
      <c r="G201" s="6"/>
      <c r="H201" s="6"/>
    </row>
    <row r="202" spans="1:8">
      <c r="A202" s="6"/>
      <c r="D202" s="6"/>
      <c r="E202" s="6"/>
      <c r="F202" s="6"/>
      <c r="G202" s="6"/>
      <c r="H202" s="6"/>
    </row>
    <row r="203" spans="1:8">
      <c r="A203" s="6"/>
      <c r="D203" s="6"/>
      <c r="E203" s="6"/>
      <c r="F203" s="6"/>
      <c r="G203" s="6"/>
      <c r="H203" s="6"/>
    </row>
    <row r="204" spans="1:8">
      <c r="A204" s="6"/>
      <c r="D204" s="6"/>
      <c r="E204" s="6"/>
      <c r="F204" s="6"/>
      <c r="G204" s="6"/>
      <c r="H204" s="6"/>
    </row>
    <row r="205" spans="1:8">
      <c r="A205" s="6"/>
      <c r="D205" s="6"/>
      <c r="E205" s="6"/>
      <c r="F205" s="6"/>
      <c r="G205" s="6"/>
      <c r="H205" s="6"/>
    </row>
    <row r="206" spans="1:8">
      <c r="A206" s="6"/>
      <c r="D206" s="6"/>
      <c r="E206" s="6"/>
      <c r="F206" s="6"/>
      <c r="G206" s="6"/>
      <c r="H206" s="6"/>
    </row>
    <row r="207" spans="1:8">
      <c r="A207" s="6"/>
      <c r="D207" s="6"/>
      <c r="E207" s="6"/>
      <c r="F207" s="6"/>
      <c r="G207" s="6"/>
      <c r="H207" s="6"/>
    </row>
    <row r="208" spans="1:8">
      <c r="A208" s="6"/>
      <c r="D208" s="6"/>
      <c r="E208" s="6"/>
      <c r="F208" s="6"/>
      <c r="G208" s="6"/>
      <c r="H208" s="6"/>
    </row>
    <row r="209" spans="1:8">
      <c r="A209" s="6"/>
      <c r="D209" s="6"/>
      <c r="E209" s="6"/>
      <c r="F209" s="6"/>
      <c r="G209" s="6"/>
      <c r="H209" s="6"/>
    </row>
    <row r="210" spans="1:8">
      <c r="A210" s="6"/>
      <c r="D210" s="6"/>
      <c r="E210" s="6"/>
      <c r="F210" s="6"/>
      <c r="G210" s="6"/>
      <c r="H210" s="6"/>
    </row>
    <row r="211" spans="1:8">
      <c r="A211" s="6"/>
      <c r="D211" s="6"/>
      <c r="E211" s="6"/>
      <c r="F211" s="6"/>
      <c r="G211" s="6"/>
      <c r="H211" s="6"/>
    </row>
    <row r="212" spans="1:8">
      <c r="A212" s="6"/>
      <c r="D212" s="6"/>
      <c r="E212" s="6"/>
      <c r="F212" s="6"/>
      <c r="G212" s="6"/>
      <c r="H212" s="6"/>
    </row>
    <row r="213" spans="1:8">
      <c r="A213" s="6"/>
      <c r="D213" s="6"/>
      <c r="E213" s="6"/>
      <c r="F213" s="6"/>
      <c r="G213" s="6"/>
      <c r="H213" s="6"/>
    </row>
    <row r="214" spans="1:8">
      <c r="A214" s="6"/>
      <c r="D214" s="6"/>
      <c r="E214" s="6"/>
      <c r="F214" s="6"/>
      <c r="G214" s="6"/>
      <c r="H214" s="6"/>
    </row>
    <row r="215" spans="1:8">
      <c r="A215" s="6"/>
      <c r="D215" s="6"/>
      <c r="E215" s="6"/>
      <c r="F215" s="6"/>
      <c r="G215" s="6"/>
      <c r="H215" s="6"/>
    </row>
    <row r="216" spans="1:8">
      <c r="A216" s="6"/>
      <c r="D216" s="6"/>
      <c r="E216" s="6"/>
      <c r="F216" s="6"/>
      <c r="G216" s="6"/>
      <c r="H216" s="6"/>
    </row>
    <row r="217" spans="1:8">
      <c r="A217" s="6"/>
      <c r="D217" s="6"/>
      <c r="E217" s="6"/>
      <c r="F217" s="6"/>
      <c r="G217" s="6"/>
      <c r="H217" s="6"/>
    </row>
    <row r="218" spans="1:8">
      <c r="A218" s="6"/>
      <c r="D218" s="6"/>
      <c r="E218" s="6"/>
      <c r="F218" s="6"/>
      <c r="G218" s="6"/>
      <c r="H218" s="6"/>
    </row>
    <row r="219" spans="1:8">
      <c r="A219" s="6"/>
      <c r="D219" s="6"/>
      <c r="E219" s="6"/>
      <c r="F219" s="6"/>
      <c r="G219" s="6"/>
      <c r="H219" s="6"/>
    </row>
    <row r="220" spans="1:8">
      <c r="A220" s="6"/>
      <c r="D220" s="6"/>
      <c r="E220" s="6"/>
      <c r="F220" s="6"/>
      <c r="G220" s="6"/>
      <c r="H220" s="6"/>
    </row>
    <row r="221" spans="1:8">
      <c r="A221" s="6"/>
      <c r="D221" s="6"/>
      <c r="E221" s="6"/>
      <c r="F221" s="6"/>
      <c r="G221" s="6"/>
      <c r="H221" s="6"/>
    </row>
    <row r="222" spans="1:8">
      <c r="A222" s="6"/>
      <c r="D222" s="6"/>
      <c r="E222" s="6"/>
      <c r="F222" s="6"/>
      <c r="G222" s="6"/>
      <c r="H222" s="6"/>
    </row>
    <row r="223" spans="1:8">
      <c r="A223" s="6"/>
      <c r="D223" s="6"/>
      <c r="E223" s="6"/>
      <c r="F223" s="6"/>
      <c r="G223" s="6"/>
      <c r="H223" s="6"/>
    </row>
    <row r="224" spans="1:8">
      <c r="A224" s="6"/>
      <c r="D224" s="6"/>
      <c r="E224" s="6"/>
      <c r="F224" s="6"/>
      <c r="G224" s="6"/>
      <c r="H224" s="6"/>
    </row>
    <row r="225" spans="1:8">
      <c r="A225" s="6"/>
      <c r="D225" s="6"/>
      <c r="E225" s="6"/>
      <c r="F225" s="6"/>
      <c r="G225" s="6"/>
      <c r="H225" s="6"/>
    </row>
    <row r="226" spans="1:8">
      <c r="A226" s="6"/>
      <c r="D226" s="6"/>
      <c r="E226" s="6"/>
      <c r="F226" s="6"/>
      <c r="G226" s="6"/>
      <c r="H226" s="6"/>
    </row>
    <row r="227" spans="1:8">
      <c r="A227" s="6"/>
      <c r="D227" s="6"/>
      <c r="E227" s="6"/>
      <c r="F227" s="6"/>
      <c r="G227" s="6"/>
      <c r="H227" s="6"/>
    </row>
    <row r="228" spans="1:8">
      <c r="A228" s="6"/>
      <c r="D228" s="6"/>
      <c r="E228" s="6"/>
      <c r="F228" s="6"/>
      <c r="G228" s="6"/>
      <c r="H228" s="6"/>
    </row>
    <row r="229" spans="1:8">
      <c r="A229" s="6"/>
      <c r="D229" s="6"/>
      <c r="E229" s="6"/>
      <c r="F229" s="6"/>
      <c r="G229" s="6"/>
      <c r="H229" s="6"/>
    </row>
    <row r="230" spans="1:8">
      <c r="A230" s="6"/>
      <c r="D230" s="6"/>
      <c r="E230" s="6"/>
      <c r="F230" s="6"/>
      <c r="G230" s="6"/>
      <c r="H230" s="6"/>
    </row>
    <row r="231" spans="1:8">
      <c r="A231" s="6"/>
      <c r="D231" s="6"/>
      <c r="E231" s="6"/>
      <c r="F231" s="6"/>
      <c r="G231" s="6"/>
      <c r="H231" s="6"/>
    </row>
    <row r="232" spans="1:8">
      <c r="A232" s="6"/>
      <c r="D232" s="6"/>
      <c r="E232" s="6"/>
      <c r="F232" s="6"/>
      <c r="G232" s="6"/>
      <c r="H232" s="6"/>
    </row>
  </sheetData>
  <customSheetViews>
    <customSheetView guid="{FDA731C6-6FB3-4A94-83F6-34E751A839F6}" scale="75" showPageBreaks="1" fitToPage="1" printArea="1" hiddenColumns="1" view="pageBreakPreview">
      <pane ySplit="9" topLeftCell="A87" activePane="bottomLeft" state="frozen"/>
      <selection pane="bottomLeft" activeCell="I94" sqref="I94"/>
      <pageMargins left="0.70866141732283472" right="0.70866141732283472" top="0.74803149606299213" bottom="0.74803149606299213" header="0.31496062992125984" footer="0.31496062992125984"/>
      <pageSetup paperSize="9" scale="62" fitToHeight="0" orientation="portrait" r:id="rId1"/>
    </customSheetView>
  </customSheetViews>
  <mergeCells count="5">
    <mergeCell ref="A1:G1"/>
    <mergeCell ref="A3:G3"/>
    <mergeCell ref="A4:G4"/>
    <mergeCell ref="A6:B8"/>
    <mergeCell ref="D6:H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51"/>
  <sheetViews>
    <sheetView view="pageBreakPreview" zoomScale="75" zoomScaleNormal="80" zoomScaleSheetLayoutView="75" workbookViewId="0">
      <pane ySplit="8" topLeftCell="A9" activePane="bottomLeft" state="frozen"/>
      <selection activeCell="C1" sqref="C1"/>
      <selection pane="bottomLeft" activeCell="I1" sqref="I1:I1048576"/>
    </sheetView>
  </sheetViews>
  <sheetFormatPr defaultColWidth="9.140625" defaultRowHeight="15"/>
  <cols>
    <col min="1" max="1" width="19" style="266" customWidth="1"/>
    <col min="2" max="3" width="48.42578125" style="237" customWidth="1"/>
    <col min="4" max="4" width="23.7109375" style="267" customWidth="1"/>
    <col min="5" max="5" width="19.7109375" style="268" customWidth="1"/>
    <col min="6" max="6" width="17.85546875" style="268" customWidth="1"/>
    <col min="7" max="7" width="18.42578125" style="267" customWidth="1"/>
    <col min="8" max="8" width="20.7109375" style="267" customWidth="1"/>
    <col min="9" max="16384" width="9.140625" style="237"/>
  </cols>
  <sheetData>
    <row r="1" spans="1:8" s="183" customFormat="1" ht="19.5" customHeight="1">
      <c r="A1" s="658" t="s">
        <v>46</v>
      </c>
      <c r="B1" s="658"/>
      <c r="C1" s="658"/>
      <c r="D1" s="658"/>
      <c r="E1" s="658"/>
      <c r="F1" s="658"/>
      <c r="G1" s="658"/>
    </row>
    <row r="2" spans="1:8" s="183" customFormat="1" ht="22.5"/>
    <row r="3" spans="1:8" s="183" customFormat="1" ht="22.5">
      <c r="A3" s="636" t="str">
        <f>'[2]MUNICIPAL STAFF 2018-2019'!A3:G3</f>
        <v>DRAFT ADJUSTMENT BUDGET 2018/2019</v>
      </c>
      <c r="B3" s="636"/>
      <c r="C3" s="636"/>
      <c r="D3" s="636"/>
      <c r="E3" s="636"/>
      <c r="F3" s="636"/>
      <c r="G3" s="636"/>
    </row>
    <row r="4" spans="1:8" s="185" customFormat="1" ht="22.5">
      <c r="A4" s="660" t="s">
        <v>547</v>
      </c>
      <c r="B4" s="660"/>
      <c r="C4" s="660"/>
      <c r="D4" s="660"/>
      <c r="E4" s="660"/>
      <c r="F4" s="660"/>
      <c r="G4" s="660"/>
    </row>
    <row r="5" spans="1:8" s="212" customFormat="1" ht="20.25" thickBot="1">
      <c r="A5" s="213"/>
      <c r="B5" s="214"/>
      <c r="C5" s="214"/>
      <c r="D5" s="215"/>
      <c r="E5" s="216"/>
      <c r="F5" s="216"/>
      <c r="G5" s="217">
        <v>6</v>
      </c>
      <c r="H5" s="215"/>
    </row>
    <row r="6" spans="1:8" s="218" customFormat="1" ht="33.75" customHeight="1" thickBot="1">
      <c r="A6" s="670" t="s">
        <v>45</v>
      </c>
      <c r="B6" s="671"/>
      <c r="C6" s="444"/>
      <c r="D6" s="676" t="s">
        <v>549</v>
      </c>
      <c r="E6" s="677"/>
      <c r="F6" s="677"/>
      <c r="G6" s="677"/>
      <c r="H6" s="678"/>
    </row>
    <row r="7" spans="1:8" s="218" customFormat="1" ht="15.75" thickBot="1">
      <c r="A7" s="672"/>
      <c r="B7" s="673"/>
      <c r="C7" s="445"/>
      <c r="D7" s="382" t="s">
        <v>770</v>
      </c>
      <c r="E7" s="382" t="s">
        <v>770</v>
      </c>
      <c r="F7" s="382" t="s">
        <v>770</v>
      </c>
      <c r="G7" s="382" t="s">
        <v>770</v>
      </c>
      <c r="H7" s="382" t="s">
        <v>770</v>
      </c>
    </row>
    <row r="8" spans="1:8" s="218" customFormat="1" ht="45.75" thickBot="1">
      <c r="A8" s="674"/>
      <c r="B8" s="675"/>
      <c r="C8" s="446"/>
      <c r="D8" s="293" t="s">
        <v>65</v>
      </c>
      <c r="E8" s="294" t="s">
        <v>286</v>
      </c>
      <c r="F8" s="293" t="s">
        <v>321</v>
      </c>
      <c r="G8" s="294" t="s">
        <v>87</v>
      </c>
      <c r="H8" s="492" t="s">
        <v>969</v>
      </c>
    </row>
    <row r="9" spans="1:8" s="218" customFormat="1">
      <c r="A9" s="219" t="s">
        <v>1</v>
      </c>
      <c r="B9" s="429" t="s">
        <v>51</v>
      </c>
      <c r="C9" s="438"/>
      <c r="D9" s="373"/>
      <c r="E9" s="220"/>
      <c r="F9" s="221"/>
      <c r="G9" s="222"/>
      <c r="H9" s="222"/>
    </row>
    <row r="10" spans="1:8" s="218" customFormat="1">
      <c r="A10" s="223"/>
      <c r="B10" s="430"/>
      <c r="C10" s="438"/>
      <c r="D10" s="374"/>
      <c r="E10" s="224"/>
      <c r="F10" s="225"/>
      <c r="G10" s="226"/>
      <c r="H10" s="226"/>
    </row>
    <row r="11" spans="1:8" s="218" customFormat="1">
      <c r="A11" s="227" t="s">
        <v>368</v>
      </c>
      <c r="B11" s="237" t="s">
        <v>419</v>
      </c>
      <c r="C11" s="439" t="s">
        <v>914</v>
      </c>
      <c r="D11" s="228">
        <v>23225250.84</v>
      </c>
      <c r="E11" s="236">
        <v>10837131.300000001</v>
      </c>
      <c r="F11" s="57">
        <f t="shared" ref="F11:F16" si="0">D11-E11</f>
        <v>12388119.539999999</v>
      </c>
      <c r="G11" s="230">
        <f>E11/$G$5*12</f>
        <v>21674262.600000001</v>
      </c>
      <c r="H11" s="586">
        <v>22729529.142857142</v>
      </c>
    </row>
    <row r="12" spans="1:8" s="218" customFormat="1">
      <c r="A12" s="227" t="s">
        <v>369</v>
      </c>
      <c r="B12" s="237" t="s">
        <v>420</v>
      </c>
      <c r="C12" s="439" t="s">
        <v>915</v>
      </c>
      <c r="D12" s="228">
        <v>5240436.4800000004</v>
      </c>
      <c r="E12" s="236">
        <v>2349245.13</v>
      </c>
      <c r="F12" s="57">
        <f t="shared" si="0"/>
        <v>2891191.3500000006</v>
      </c>
      <c r="G12" s="230">
        <f t="shared" ref="G12:G16" si="1">E12/$G$5*12</f>
        <v>4698490.26</v>
      </c>
      <c r="H12" s="586">
        <v>4867208.5714285709</v>
      </c>
    </row>
    <row r="13" spans="1:8" s="218" customFormat="1">
      <c r="A13" s="227" t="s">
        <v>449</v>
      </c>
      <c r="B13" s="237" t="s">
        <v>450</v>
      </c>
      <c r="C13" s="439" t="s">
        <v>916</v>
      </c>
      <c r="D13" s="228">
        <v>4083654.24</v>
      </c>
      <c r="E13" s="236">
        <v>2905993.47</v>
      </c>
      <c r="F13" s="57">
        <f t="shared" si="0"/>
        <v>1177660.77</v>
      </c>
      <c r="G13" s="230">
        <f t="shared" si="1"/>
        <v>5811986.9400000004</v>
      </c>
      <c r="H13" s="586">
        <v>5717213.1428571427</v>
      </c>
    </row>
    <row r="14" spans="1:8" s="364" customFormat="1">
      <c r="A14" s="362" t="s">
        <v>517</v>
      </c>
      <c r="B14" s="431" t="s">
        <v>518</v>
      </c>
      <c r="C14" s="440"/>
      <c r="D14" s="58"/>
      <c r="E14" s="363"/>
      <c r="F14" s="57">
        <f t="shared" si="0"/>
        <v>0</v>
      </c>
      <c r="G14" s="230">
        <f t="shared" si="1"/>
        <v>0</v>
      </c>
      <c r="H14" s="587"/>
    </row>
    <row r="15" spans="1:8" s="218" customFormat="1">
      <c r="A15" s="227" t="s">
        <v>523</v>
      </c>
      <c r="B15" s="237" t="s">
        <v>524</v>
      </c>
      <c r="C15" s="439"/>
      <c r="D15" s="58"/>
      <c r="E15" s="231">
        <v>359</v>
      </c>
      <c r="F15" s="57">
        <f t="shared" si="0"/>
        <v>-359</v>
      </c>
      <c r="G15" s="230">
        <f t="shared" si="1"/>
        <v>718</v>
      </c>
      <c r="H15" s="230">
        <v>359</v>
      </c>
    </row>
    <row r="16" spans="1:8" s="356" customFormat="1">
      <c r="A16" s="357" t="s">
        <v>678</v>
      </c>
      <c r="B16" s="354" t="s">
        <v>679</v>
      </c>
      <c r="C16" s="168"/>
      <c r="D16" s="58"/>
      <c r="E16" s="358">
        <v>0</v>
      </c>
      <c r="F16" s="57">
        <f t="shared" si="0"/>
        <v>0</v>
      </c>
      <c r="G16" s="230">
        <f t="shared" si="1"/>
        <v>0</v>
      </c>
      <c r="H16" s="588"/>
    </row>
    <row r="17" spans="1:8" s="218" customFormat="1" ht="15.75" thickBot="1">
      <c r="A17" s="232"/>
      <c r="B17" s="430"/>
      <c r="C17" s="438"/>
      <c r="D17" s="434">
        <f>SUM(D11:D16)</f>
        <v>32549341.560000002</v>
      </c>
      <c r="E17" s="233">
        <f>SUM(E11:E16)</f>
        <v>16092728.9</v>
      </c>
      <c r="F17" s="233">
        <f t="shared" ref="F17:G17" si="2">SUM(F11:F16)</f>
        <v>16456612.66</v>
      </c>
      <c r="G17" s="233">
        <f t="shared" si="2"/>
        <v>32185457.800000001</v>
      </c>
      <c r="H17" s="241">
        <f>SUM(H11:H16)</f>
        <v>33314309.857142854</v>
      </c>
    </row>
    <row r="18" spans="1:8" s="218" customFormat="1" ht="15.75" thickTop="1">
      <c r="A18" s="232"/>
      <c r="B18" s="430"/>
      <c r="C18" s="438"/>
      <c r="D18" s="228"/>
      <c r="E18" s="231"/>
      <c r="F18" s="234"/>
      <c r="G18" s="230"/>
      <c r="H18" s="230"/>
    </row>
    <row r="19" spans="1:8" s="218" customFormat="1">
      <c r="A19" s="232">
        <v>1600</v>
      </c>
      <c r="B19" s="430" t="s">
        <v>52</v>
      </c>
      <c r="C19" s="438"/>
      <c r="D19" s="228"/>
      <c r="E19" s="231"/>
      <c r="F19" s="234"/>
      <c r="G19" s="230"/>
      <c r="H19" s="230"/>
    </row>
    <row r="20" spans="1:8">
      <c r="A20" s="235" t="s">
        <v>421</v>
      </c>
      <c r="B20" s="237" t="s">
        <v>334</v>
      </c>
      <c r="C20" s="439" t="s">
        <v>798</v>
      </c>
      <c r="D20" s="236">
        <v>41107225.941839814</v>
      </c>
      <c r="E20" s="236">
        <v>21258716</v>
      </c>
      <c r="F20" s="57">
        <f>D20-E20</f>
        <v>19848509.941839814</v>
      </c>
      <c r="G20" s="230">
        <f>D20</f>
        <v>41107225.941839814</v>
      </c>
      <c r="H20" s="586">
        <v>27132355.411120087</v>
      </c>
    </row>
    <row r="21" spans="1:8">
      <c r="A21" s="235" t="s">
        <v>534</v>
      </c>
      <c r="B21" s="237" t="s">
        <v>533</v>
      </c>
      <c r="C21" s="439"/>
      <c r="D21" s="236"/>
      <c r="E21" s="236"/>
      <c r="F21" s="57"/>
      <c r="G21" s="230">
        <f t="shared" ref="G21:G22" si="3">E21/$G$5*12</f>
        <v>0</v>
      </c>
      <c r="H21" s="586"/>
    </row>
    <row r="22" spans="1:8">
      <c r="A22" s="235" t="s">
        <v>760</v>
      </c>
      <c r="B22" s="237" t="s">
        <v>761</v>
      </c>
      <c r="C22" s="439"/>
      <c r="D22" s="238"/>
      <c r="E22" s="239"/>
      <c r="F22" s="57"/>
      <c r="G22" s="230">
        <f t="shared" si="3"/>
        <v>0</v>
      </c>
      <c r="H22" s="589"/>
    </row>
    <row r="23" spans="1:8" s="218" customFormat="1" ht="15.75" thickBot="1">
      <c r="A23" s="240"/>
      <c r="B23" s="218" t="s">
        <v>0</v>
      </c>
      <c r="C23" s="441"/>
      <c r="D23" s="435">
        <f>SUM(D20:D22)</f>
        <v>41107225.941839814</v>
      </c>
      <c r="E23" s="241">
        <f>SUM(E20:E22)</f>
        <v>21258716</v>
      </c>
      <c r="F23" s="241">
        <f>SUM(F20:F21)</f>
        <v>19848509.941839814</v>
      </c>
      <c r="G23" s="241">
        <f>SUM(G20:G21)</f>
        <v>41107225.941839814</v>
      </c>
      <c r="H23" s="241">
        <f>SUM(H20:H22)</f>
        <v>27132355.411120087</v>
      </c>
    </row>
    <row r="24" spans="1:8" ht="15.75" thickTop="1">
      <c r="A24" s="240"/>
      <c r="B24" s="430"/>
      <c r="C24" s="438"/>
      <c r="D24" s="224"/>
      <c r="E24" s="224"/>
      <c r="F24" s="225"/>
      <c r="G24" s="226"/>
      <c r="H24" s="590"/>
    </row>
    <row r="25" spans="1:8">
      <c r="A25" s="235"/>
      <c r="C25" s="439"/>
      <c r="D25" s="243"/>
      <c r="E25" s="243"/>
      <c r="F25" s="242"/>
      <c r="G25" s="244"/>
      <c r="H25" s="591"/>
    </row>
    <row r="26" spans="1:8">
      <c r="A26" s="240"/>
      <c r="B26" s="430"/>
      <c r="C26" s="438"/>
      <c r="D26" s="224"/>
      <c r="E26" s="224"/>
      <c r="F26" s="225"/>
      <c r="G26" s="226"/>
      <c r="H26" s="590"/>
    </row>
    <row r="27" spans="1:8" s="218" customFormat="1" ht="15.75" thickBot="1">
      <c r="A27" s="240">
        <v>2800</v>
      </c>
      <c r="B27" s="218" t="s">
        <v>53</v>
      </c>
      <c r="C27" s="441"/>
      <c r="D27" s="435">
        <f t="shared" ref="D27:G27" si="4">D23+D17</f>
        <v>73656567.501839817</v>
      </c>
      <c r="E27" s="241">
        <f t="shared" si="4"/>
        <v>37351444.899999999</v>
      </c>
      <c r="F27" s="241">
        <f t="shared" si="4"/>
        <v>36305122.601839811</v>
      </c>
      <c r="G27" s="241">
        <f t="shared" si="4"/>
        <v>73292683.741839811</v>
      </c>
      <c r="H27" s="241">
        <f t="shared" ref="H27" si="5">H23+H17</f>
        <v>60446665.268262938</v>
      </c>
    </row>
    <row r="28" spans="1:8" ht="15.75" thickTop="1">
      <c r="A28" s="240"/>
      <c r="B28" s="430"/>
      <c r="C28" s="438"/>
      <c r="D28" s="224"/>
      <c r="E28" s="224"/>
      <c r="F28" s="225"/>
      <c r="G28" s="226"/>
      <c r="H28" s="590"/>
    </row>
    <row r="29" spans="1:8">
      <c r="A29" s="245">
        <v>2900</v>
      </c>
      <c r="B29" s="430" t="s">
        <v>50</v>
      </c>
      <c r="C29" s="438"/>
      <c r="D29" s="224"/>
      <c r="E29" s="224"/>
      <c r="F29" s="225"/>
      <c r="G29" s="226"/>
      <c r="H29" s="590"/>
    </row>
    <row r="30" spans="1:8">
      <c r="A30" s="245"/>
      <c r="B30" s="430"/>
      <c r="C30" s="438"/>
      <c r="D30" s="224"/>
      <c r="E30" s="246"/>
      <c r="F30" s="225"/>
      <c r="G30" s="226"/>
      <c r="H30" s="590"/>
    </row>
    <row r="31" spans="1:8">
      <c r="A31" s="245">
        <v>3000</v>
      </c>
      <c r="B31" s="432" t="s">
        <v>67</v>
      </c>
      <c r="C31" s="442"/>
      <c r="D31" s="224"/>
      <c r="E31" s="224"/>
      <c r="F31" s="225"/>
      <c r="G31" s="226"/>
      <c r="H31" s="590"/>
    </row>
    <row r="32" spans="1:8">
      <c r="A32" s="235" t="s">
        <v>371</v>
      </c>
      <c r="B32" s="237" t="s">
        <v>10</v>
      </c>
      <c r="C32" s="439" t="s">
        <v>917</v>
      </c>
      <c r="D32" s="236">
        <v>11924118.414165633</v>
      </c>
      <c r="E32" s="231">
        <v>5954996.0599999996</v>
      </c>
      <c r="F32" s="57">
        <f>D32-E32</f>
        <v>5969122.3541656332</v>
      </c>
      <c r="G32" s="230">
        <f>E32/$G$5*12</f>
        <v>11909992.119999999</v>
      </c>
      <c r="H32" s="586">
        <v>11924118.414165633</v>
      </c>
    </row>
    <row r="33" spans="1:8">
      <c r="A33" s="235" t="s">
        <v>519</v>
      </c>
      <c r="B33" s="237" t="s">
        <v>456</v>
      </c>
      <c r="C33" s="439" t="s">
        <v>917</v>
      </c>
      <c r="D33" s="236">
        <v>742605.96000000008</v>
      </c>
      <c r="E33" s="231">
        <v>395813.97</v>
      </c>
      <c r="F33" s="57">
        <f t="shared" ref="F33:F35" si="6">D33-E33</f>
        <v>346791.99000000011</v>
      </c>
      <c r="G33" s="230">
        <f t="shared" ref="G33:G35" si="7">E33/$G$5*12</f>
        <v>791627.94</v>
      </c>
      <c r="H33" s="586">
        <v>742605.96000000008</v>
      </c>
    </row>
    <row r="34" spans="1:8">
      <c r="A34" s="235" t="s">
        <v>520</v>
      </c>
      <c r="B34" s="237" t="s">
        <v>457</v>
      </c>
      <c r="C34" s="439" t="s">
        <v>917</v>
      </c>
      <c r="D34" s="236">
        <v>61976.51999999999</v>
      </c>
      <c r="E34" s="231">
        <v>73428.399999999994</v>
      </c>
      <c r="F34" s="57">
        <f t="shared" si="6"/>
        <v>-11451.880000000005</v>
      </c>
      <c r="G34" s="230">
        <f t="shared" si="7"/>
        <v>146856.79999999999</v>
      </c>
      <c r="H34" s="586">
        <v>87140.51999999999</v>
      </c>
    </row>
    <row r="35" spans="1:8">
      <c r="A35" s="235" t="s">
        <v>370</v>
      </c>
      <c r="B35" s="237" t="s">
        <v>11</v>
      </c>
      <c r="C35" s="439" t="s">
        <v>917</v>
      </c>
      <c r="D35" s="236">
        <v>4680411.3300000019</v>
      </c>
      <c r="E35" s="231">
        <v>2214873.31</v>
      </c>
      <c r="F35" s="57">
        <f t="shared" si="6"/>
        <v>2465538.0200000019</v>
      </c>
      <c r="G35" s="230">
        <f t="shared" si="7"/>
        <v>4429746.62</v>
      </c>
      <c r="H35" s="586">
        <v>4680411.3300000019</v>
      </c>
    </row>
    <row r="36" spans="1:8" s="218" customFormat="1" ht="15.75" thickBot="1">
      <c r="A36" s="240"/>
      <c r="B36" s="430" t="s">
        <v>0</v>
      </c>
      <c r="C36" s="438"/>
      <c r="D36" s="436">
        <f t="shared" ref="D36:G36" si="8">SUM(D32:D35)</f>
        <v>17409112.224165633</v>
      </c>
      <c r="E36" s="247">
        <f>SUM(E32:E35)</f>
        <v>8639111.7400000002</v>
      </c>
      <c r="F36" s="247">
        <f t="shared" si="8"/>
        <v>8770000.484165635</v>
      </c>
      <c r="G36" s="248">
        <f t="shared" si="8"/>
        <v>17278223.48</v>
      </c>
      <c r="H36" s="251">
        <f t="shared" ref="H36" si="9">SUM(H32:H35)</f>
        <v>17434276.224165633</v>
      </c>
    </row>
    <row r="37" spans="1:8" ht="15.75" thickTop="1">
      <c r="A37" s="235"/>
      <c r="C37" s="439"/>
      <c r="D37" s="231"/>
      <c r="E37" s="231"/>
      <c r="F37" s="249"/>
      <c r="G37" s="230"/>
      <c r="H37" s="260"/>
    </row>
    <row r="38" spans="1:8">
      <c r="A38" s="250" t="s">
        <v>68</v>
      </c>
      <c r="B38" s="430" t="s">
        <v>69</v>
      </c>
      <c r="C38" s="438"/>
      <c r="D38" s="231"/>
      <c r="E38" s="231"/>
      <c r="F38" s="249"/>
      <c r="G38" s="230"/>
      <c r="H38" s="260"/>
    </row>
    <row r="39" spans="1:8">
      <c r="A39" s="235" t="s">
        <v>372</v>
      </c>
      <c r="B39" s="237" t="s">
        <v>12</v>
      </c>
      <c r="C39" s="439" t="s">
        <v>917</v>
      </c>
      <c r="D39" s="236">
        <v>991722.53451380238</v>
      </c>
      <c r="E39" s="236">
        <v>457904.35</v>
      </c>
      <c r="F39" s="57">
        <f t="shared" ref="F39:F47" si="10">D39-E39</f>
        <v>533818.18451380241</v>
      </c>
      <c r="G39" s="230">
        <f t="shared" ref="G39" si="11">E39/$G$5*12</f>
        <v>915808.7</v>
      </c>
      <c r="H39" s="586">
        <v>991722.53451380238</v>
      </c>
    </row>
    <row r="40" spans="1:8">
      <c r="A40" s="235" t="s">
        <v>373</v>
      </c>
      <c r="B40" s="237" t="s">
        <v>35</v>
      </c>
      <c r="C40" s="439" t="s">
        <v>917</v>
      </c>
      <c r="D40" s="236">
        <v>473886.23999999993</v>
      </c>
      <c r="E40" s="231">
        <v>185484.12</v>
      </c>
      <c r="F40" s="57">
        <f t="shared" si="10"/>
        <v>288402.11999999994</v>
      </c>
      <c r="G40" s="230">
        <f t="shared" ref="G40:G47" si="12">E40/$G$5*12</f>
        <v>370968.24</v>
      </c>
      <c r="H40" s="586">
        <v>473886.23999999993</v>
      </c>
    </row>
    <row r="41" spans="1:8">
      <c r="A41" s="235" t="s">
        <v>374</v>
      </c>
      <c r="B41" s="237" t="s">
        <v>26</v>
      </c>
      <c r="C41" s="439" t="s">
        <v>917</v>
      </c>
      <c r="D41" s="228">
        <v>161232.84000000003</v>
      </c>
      <c r="E41" s="231">
        <v>44323.24</v>
      </c>
      <c r="F41" s="57">
        <f t="shared" si="10"/>
        <v>116909.60000000003</v>
      </c>
      <c r="G41" s="230">
        <f t="shared" si="12"/>
        <v>88646.48</v>
      </c>
      <c r="H41" s="230">
        <v>161232.84000000003</v>
      </c>
    </row>
    <row r="42" spans="1:8">
      <c r="A42" s="235" t="s">
        <v>423</v>
      </c>
      <c r="B42" s="237" t="s">
        <v>545</v>
      </c>
      <c r="C42" s="439" t="s">
        <v>917</v>
      </c>
      <c r="D42" s="236">
        <v>171000</v>
      </c>
      <c r="E42" s="231">
        <v>0</v>
      </c>
      <c r="F42" s="57">
        <f t="shared" si="10"/>
        <v>171000</v>
      </c>
      <c r="G42" s="230">
        <f t="shared" si="12"/>
        <v>0</v>
      </c>
      <c r="H42" s="586">
        <v>171000</v>
      </c>
    </row>
    <row r="43" spans="1:8">
      <c r="A43" s="235" t="s">
        <v>375</v>
      </c>
      <c r="B43" s="237" t="s">
        <v>25</v>
      </c>
      <c r="C43" s="439" t="s">
        <v>917</v>
      </c>
      <c r="D43" s="236">
        <v>1045836.0000000002</v>
      </c>
      <c r="E43" s="236">
        <v>503360.28</v>
      </c>
      <c r="F43" s="57">
        <f t="shared" si="10"/>
        <v>542475.7200000002</v>
      </c>
      <c r="G43" s="230">
        <f t="shared" si="12"/>
        <v>1006720.56</v>
      </c>
      <c r="H43" s="586">
        <v>1045836.0000000002</v>
      </c>
    </row>
    <row r="44" spans="1:8">
      <c r="A44" s="235" t="s">
        <v>376</v>
      </c>
      <c r="B44" s="237" t="s">
        <v>323</v>
      </c>
      <c r="C44" s="439" t="s">
        <v>917</v>
      </c>
      <c r="D44" s="236">
        <v>1746214.1027351012</v>
      </c>
      <c r="E44" s="236">
        <v>839891.53</v>
      </c>
      <c r="F44" s="57">
        <f t="shared" si="10"/>
        <v>906322.57273510122</v>
      </c>
      <c r="G44" s="230">
        <f t="shared" si="12"/>
        <v>1679783.06</v>
      </c>
      <c r="H44" s="586">
        <v>1746214.1027351012</v>
      </c>
    </row>
    <row r="45" spans="1:8">
      <c r="A45" s="235" t="s">
        <v>377</v>
      </c>
      <c r="B45" s="237" t="s">
        <v>13</v>
      </c>
      <c r="C45" s="439" t="s">
        <v>917</v>
      </c>
      <c r="D45" s="236">
        <v>122517.40191383516</v>
      </c>
      <c r="E45" s="236">
        <v>27447.83</v>
      </c>
      <c r="F45" s="57">
        <f t="shared" si="10"/>
        <v>95069.571913835156</v>
      </c>
      <c r="G45" s="230">
        <f t="shared" si="12"/>
        <v>54895.66</v>
      </c>
      <c r="H45" s="586">
        <v>122517.40191383516</v>
      </c>
    </row>
    <row r="46" spans="1:8">
      <c r="A46" s="235" t="s">
        <v>378</v>
      </c>
      <c r="B46" s="237" t="s">
        <v>14</v>
      </c>
      <c r="C46" s="439" t="s">
        <v>917</v>
      </c>
      <c r="D46" s="236">
        <v>104461.43999999999</v>
      </c>
      <c r="E46" s="236">
        <v>53193.120000000003</v>
      </c>
      <c r="F46" s="57">
        <f t="shared" si="10"/>
        <v>51268.319999999985</v>
      </c>
      <c r="G46" s="230">
        <f t="shared" si="12"/>
        <v>106386.24000000001</v>
      </c>
      <c r="H46" s="586">
        <v>104461.43999999999</v>
      </c>
    </row>
    <row r="47" spans="1:8">
      <c r="A47" s="235" t="s">
        <v>446</v>
      </c>
      <c r="B47" s="237" t="s">
        <v>324</v>
      </c>
      <c r="C47" s="439" t="s">
        <v>917</v>
      </c>
      <c r="D47" s="236">
        <v>6336</v>
      </c>
      <c r="E47" s="236">
        <v>19874.72</v>
      </c>
      <c r="F47" s="57">
        <f t="shared" si="10"/>
        <v>-13538.720000000001</v>
      </c>
      <c r="G47" s="230">
        <f t="shared" si="12"/>
        <v>39749.440000000002</v>
      </c>
      <c r="H47" s="586">
        <v>6336</v>
      </c>
    </row>
    <row r="48" spans="1:8" s="218" customFormat="1" ht="15.75" thickBot="1">
      <c r="A48" s="240"/>
      <c r="B48" s="430" t="s">
        <v>0</v>
      </c>
      <c r="C48" s="438"/>
      <c r="D48" s="436">
        <f t="shared" ref="D48:G48" si="13">SUM(D39:D47)</f>
        <v>4823206.5591627387</v>
      </c>
      <c r="E48" s="247">
        <f>SUM(E39:E47)</f>
        <v>2131479.1900000004</v>
      </c>
      <c r="F48" s="247">
        <f t="shared" si="13"/>
        <v>2691727.3691627388</v>
      </c>
      <c r="G48" s="251">
        <f t="shared" si="13"/>
        <v>4262958.3800000008</v>
      </c>
      <c r="H48" s="251">
        <f t="shared" ref="H48" si="14">SUM(H39:H47)</f>
        <v>4823206.5591627387</v>
      </c>
    </row>
    <row r="49" spans="1:8" ht="15.75" thickTop="1">
      <c r="A49" s="235"/>
      <c r="C49" s="439"/>
      <c r="D49" s="231"/>
      <c r="E49" s="231"/>
      <c r="F49" s="249"/>
      <c r="G49" s="230"/>
      <c r="H49" s="260">
        <f>H48+H36</f>
        <v>22257482.783328373</v>
      </c>
    </row>
    <row r="50" spans="1:8">
      <c r="A50" s="235" t="s">
        <v>379</v>
      </c>
      <c r="B50" s="237" t="s">
        <v>341</v>
      </c>
      <c r="C50" s="439" t="s">
        <v>926</v>
      </c>
      <c r="D50" s="236">
        <v>28021263</v>
      </c>
      <c r="E50" s="236">
        <v>14010631.5</v>
      </c>
      <c r="F50" s="57">
        <f>D50-E50</f>
        <v>14010631.5</v>
      </c>
      <c r="G50" s="230">
        <f>E50/$G$5*12</f>
        <v>28021263</v>
      </c>
      <c r="H50" s="586">
        <v>28021263</v>
      </c>
    </row>
    <row r="51" spans="1:8">
      <c r="A51" s="235"/>
      <c r="C51" s="439"/>
      <c r="D51" s="231"/>
      <c r="E51" s="231"/>
      <c r="F51" s="229"/>
      <c r="G51" s="230"/>
      <c r="H51" s="260"/>
    </row>
    <row r="52" spans="1:8">
      <c r="A52" s="245">
        <v>3800</v>
      </c>
      <c r="B52" s="430" t="s">
        <v>55</v>
      </c>
      <c r="C52" s="438"/>
      <c r="D52" s="231"/>
      <c r="E52" s="231"/>
      <c r="F52" s="229"/>
      <c r="G52" s="230"/>
      <c r="H52" s="260"/>
    </row>
    <row r="53" spans="1:8">
      <c r="A53" s="235"/>
      <c r="C53" s="439"/>
      <c r="D53" s="231"/>
      <c r="E53" s="231"/>
      <c r="F53" s="229"/>
      <c r="G53" s="230"/>
      <c r="H53" s="260"/>
    </row>
    <row r="54" spans="1:8">
      <c r="A54" s="235" t="s">
        <v>622</v>
      </c>
      <c r="B54" s="237" t="s">
        <v>623</v>
      </c>
      <c r="C54" s="439" t="s">
        <v>922</v>
      </c>
      <c r="D54" s="231">
        <v>250000</v>
      </c>
      <c r="E54" s="231">
        <v>15520</v>
      </c>
      <c r="F54" s="57">
        <f t="shared" ref="F54:F62" si="15">D54-E54</f>
        <v>234480</v>
      </c>
      <c r="G54" s="230">
        <f t="shared" ref="G54" si="16">E54/$G$5*12</f>
        <v>31040</v>
      </c>
      <c r="H54" s="260">
        <v>250000</v>
      </c>
    </row>
    <row r="55" spans="1:8">
      <c r="A55" s="235" t="s">
        <v>424</v>
      </c>
      <c r="B55" s="237" t="s">
        <v>706</v>
      </c>
      <c r="C55" s="439" t="s">
        <v>921</v>
      </c>
      <c r="D55" s="236">
        <v>4000000</v>
      </c>
      <c r="E55" s="236">
        <v>2355569.3199999998</v>
      </c>
      <c r="F55" s="57">
        <f t="shared" si="15"/>
        <v>1644430.6800000002</v>
      </c>
      <c r="G55" s="230">
        <f>E55/$G$5*12</f>
        <v>4711138.6399999997</v>
      </c>
      <c r="H55" s="586">
        <v>6000000</v>
      </c>
    </row>
    <row r="56" spans="1:8">
      <c r="A56" s="235" t="s">
        <v>426</v>
      </c>
      <c r="B56" s="237" t="s">
        <v>427</v>
      </c>
      <c r="C56" s="439"/>
      <c r="D56" s="236">
        <v>0</v>
      </c>
      <c r="E56" s="236"/>
      <c r="F56" s="57">
        <f t="shared" si="15"/>
        <v>0</v>
      </c>
      <c r="G56" s="230">
        <f t="shared" ref="G56:G62" si="17">E56/$G$5*12</f>
        <v>0</v>
      </c>
      <c r="H56" s="586"/>
    </row>
    <row r="57" spans="1:8">
      <c r="A57" s="235" t="s">
        <v>428</v>
      </c>
      <c r="B57" s="237" t="s">
        <v>667</v>
      </c>
      <c r="C57" s="439" t="s">
        <v>918</v>
      </c>
      <c r="D57" s="236">
        <v>1700000</v>
      </c>
      <c r="E57" s="236">
        <v>98644.68</v>
      </c>
      <c r="F57" s="57">
        <f t="shared" si="15"/>
        <v>1601355.32</v>
      </c>
      <c r="G57" s="230">
        <f t="shared" si="17"/>
        <v>197289.36</v>
      </c>
      <c r="H57" s="586">
        <v>1700000</v>
      </c>
    </row>
    <row r="58" spans="1:8">
      <c r="A58" s="235" t="s">
        <v>430</v>
      </c>
      <c r="B58" s="237" t="s">
        <v>431</v>
      </c>
      <c r="C58" s="439" t="s">
        <v>919</v>
      </c>
      <c r="D58" s="236">
        <v>584415.58441558434</v>
      </c>
      <c r="E58" s="236">
        <v>21125</v>
      </c>
      <c r="F58" s="57">
        <f t="shared" si="15"/>
        <v>563290.58441558434</v>
      </c>
      <c r="G58" s="230">
        <f t="shared" si="17"/>
        <v>42250</v>
      </c>
      <c r="H58" s="586">
        <v>504416</v>
      </c>
    </row>
    <row r="59" spans="1:8">
      <c r="A59" s="235" t="s">
        <v>432</v>
      </c>
      <c r="B59" s="237" t="s">
        <v>433</v>
      </c>
      <c r="C59" s="439" t="s">
        <v>920</v>
      </c>
      <c r="D59" s="236">
        <v>3000000</v>
      </c>
      <c r="E59" s="236">
        <v>10721.6</v>
      </c>
      <c r="F59" s="57">
        <f t="shared" si="15"/>
        <v>2989278.4</v>
      </c>
      <c r="G59" s="230">
        <f t="shared" si="17"/>
        <v>21443.200000000001</v>
      </c>
      <c r="H59" s="586">
        <v>1000000</v>
      </c>
    </row>
    <row r="60" spans="1:8">
      <c r="A60" s="235" t="s">
        <v>624</v>
      </c>
      <c r="B60" s="237" t="s">
        <v>625</v>
      </c>
      <c r="C60" s="439"/>
      <c r="D60" s="236"/>
      <c r="E60" s="234"/>
      <c r="F60" s="57">
        <f t="shared" si="15"/>
        <v>0</v>
      </c>
      <c r="G60" s="230">
        <f t="shared" si="17"/>
        <v>0</v>
      </c>
      <c r="H60" s="586"/>
    </row>
    <row r="61" spans="1:8">
      <c r="A61" s="235" t="s">
        <v>626</v>
      </c>
      <c r="B61" s="237" t="s">
        <v>627</v>
      </c>
      <c r="C61" s="439"/>
      <c r="D61" s="236"/>
      <c r="E61" s="234"/>
      <c r="F61" s="57">
        <f t="shared" si="15"/>
        <v>0</v>
      </c>
      <c r="G61" s="230">
        <f t="shared" si="17"/>
        <v>0</v>
      </c>
      <c r="H61" s="586"/>
    </row>
    <row r="62" spans="1:8">
      <c r="A62" s="235" t="s">
        <v>632</v>
      </c>
      <c r="B62" s="237" t="s">
        <v>633</v>
      </c>
      <c r="C62" s="439"/>
      <c r="D62" s="236"/>
      <c r="E62" s="252"/>
      <c r="F62" s="57">
        <f t="shared" si="15"/>
        <v>0</v>
      </c>
      <c r="G62" s="230">
        <f t="shared" si="17"/>
        <v>0</v>
      </c>
      <c r="H62" s="586"/>
    </row>
    <row r="63" spans="1:8" s="218" customFormat="1" ht="15.75" thickBot="1">
      <c r="A63" s="240"/>
      <c r="B63" s="430" t="s">
        <v>0</v>
      </c>
      <c r="C63" s="438"/>
      <c r="D63" s="436">
        <f>SUM(D54:D62)</f>
        <v>9534415.5844155848</v>
      </c>
      <c r="E63" s="247">
        <f>SUM(E54:E62)</f>
        <v>2501580.6</v>
      </c>
      <c r="F63" s="247">
        <f t="shared" ref="F63:G63" si="18">SUM(F54:F62)</f>
        <v>7032834.9844155842</v>
      </c>
      <c r="G63" s="247">
        <f t="shared" si="18"/>
        <v>5003161.2</v>
      </c>
      <c r="H63" s="251">
        <f>SUM(H54:H62)</f>
        <v>9454416</v>
      </c>
    </row>
    <row r="64" spans="1:8" ht="15.75" thickTop="1">
      <c r="A64" s="235"/>
      <c r="C64" s="439"/>
      <c r="D64" s="231"/>
      <c r="E64" s="231"/>
      <c r="F64" s="249"/>
      <c r="G64" s="230"/>
      <c r="H64" s="260"/>
    </row>
    <row r="65" spans="1:8">
      <c r="A65" s="245">
        <v>3900</v>
      </c>
      <c r="B65" s="430" t="s">
        <v>439</v>
      </c>
      <c r="C65" s="438"/>
      <c r="D65" s="228"/>
      <c r="E65" s="228"/>
      <c r="F65" s="228"/>
      <c r="G65" s="230"/>
      <c r="H65" s="230"/>
    </row>
    <row r="66" spans="1:8">
      <c r="A66" s="235"/>
      <c r="C66" s="439"/>
      <c r="D66" s="228"/>
      <c r="E66" s="228"/>
      <c r="F66" s="228"/>
      <c r="G66" s="230"/>
      <c r="H66" s="230"/>
    </row>
    <row r="67" spans="1:8">
      <c r="A67" s="235" t="s">
        <v>440</v>
      </c>
      <c r="B67" s="237" t="s">
        <v>548</v>
      </c>
      <c r="C67" s="439" t="s">
        <v>923</v>
      </c>
      <c r="D67" s="228">
        <v>764000</v>
      </c>
      <c r="E67" s="228">
        <v>415564.78</v>
      </c>
      <c r="F67" s="57">
        <f>D67-E67</f>
        <v>348435.22</v>
      </c>
      <c r="G67" s="230">
        <f>D67</f>
        <v>764000</v>
      </c>
      <c r="H67" s="230">
        <v>764000</v>
      </c>
    </row>
    <row r="68" spans="1:8">
      <c r="A68" s="235"/>
      <c r="C68" s="439"/>
      <c r="D68" s="228"/>
      <c r="E68" s="228"/>
      <c r="F68" s="229">
        <f>D68-E68</f>
        <v>0</v>
      </c>
      <c r="G68" s="230"/>
      <c r="H68" s="230"/>
    </row>
    <row r="69" spans="1:8" ht="15.75" thickBot="1">
      <c r="A69" s="240"/>
      <c r="B69" s="218" t="s">
        <v>0</v>
      </c>
      <c r="C69" s="441"/>
      <c r="D69" s="435">
        <f t="shared" ref="D69:G69" si="19">SUM(D67:D68)</f>
        <v>764000</v>
      </c>
      <c r="E69" s="241">
        <f t="shared" si="19"/>
        <v>415564.78</v>
      </c>
      <c r="F69" s="241">
        <f t="shared" si="19"/>
        <v>348435.22</v>
      </c>
      <c r="G69" s="241">
        <f t="shared" si="19"/>
        <v>764000</v>
      </c>
      <c r="H69" s="241">
        <f t="shared" ref="H69" si="20">SUM(H67:H68)</f>
        <v>764000</v>
      </c>
    </row>
    <row r="70" spans="1:8" ht="15.75" thickTop="1">
      <c r="A70" s="235"/>
      <c r="C70" s="439"/>
      <c r="D70" s="231"/>
      <c r="E70" s="231"/>
      <c r="F70" s="249"/>
      <c r="G70" s="230"/>
      <c r="H70" s="260"/>
    </row>
    <row r="71" spans="1:8">
      <c r="A71" s="245">
        <v>4400</v>
      </c>
      <c r="B71" s="430" t="s">
        <v>57</v>
      </c>
      <c r="C71" s="438"/>
      <c r="D71" s="231"/>
      <c r="E71" s="231"/>
      <c r="F71" s="249"/>
      <c r="G71" s="230"/>
      <c r="H71" s="260"/>
    </row>
    <row r="72" spans="1:8">
      <c r="A72" s="235" t="s">
        <v>389</v>
      </c>
      <c r="B72" s="237" t="s">
        <v>422</v>
      </c>
      <c r="C72" s="439" t="s">
        <v>924</v>
      </c>
      <c r="D72" s="236">
        <v>50000</v>
      </c>
      <c r="E72" s="231">
        <v>33404.339999999997</v>
      </c>
      <c r="F72" s="57">
        <f t="shared" ref="F72:F92" si="21">D72-E72</f>
        <v>16595.660000000003</v>
      </c>
      <c r="G72" s="230">
        <f t="shared" ref="G72:G92" si="22">E72/$G$5*12</f>
        <v>66808.679999999993</v>
      </c>
      <c r="H72" s="586">
        <v>60000</v>
      </c>
    </row>
    <row r="73" spans="1:8">
      <c r="A73" s="235" t="s">
        <v>695</v>
      </c>
      <c r="B73" s="237" t="s">
        <v>16</v>
      </c>
      <c r="C73" s="439"/>
      <c r="D73" s="236">
        <v>0</v>
      </c>
      <c r="E73" s="231"/>
      <c r="F73" s="57">
        <f t="shared" si="21"/>
        <v>0</v>
      </c>
      <c r="G73" s="230">
        <f t="shared" si="22"/>
        <v>0</v>
      </c>
      <c r="H73" s="586">
        <v>0</v>
      </c>
    </row>
    <row r="74" spans="1:8">
      <c r="A74" s="235" t="s">
        <v>628</v>
      </c>
      <c r="B74" s="237" t="s">
        <v>629</v>
      </c>
      <c r="C74" s="439"/>
      <c r="D74" s="236">
        <v>0</v>
      </c>
      <c r="E74" s="231"/>
      <c r="F74" s="57">
        <f t="shared" si="21"/>
        <v>0</v>
      </c>
      <c r="G74" s="230">
        <f t="shared" si="22"/>
        <v>0</v>
      </c>
      <c r="H74" s="586">
        <v>0</v>
      </c>
    </row>
    <row r="75" spans="1:8">
      <c r="A75" s="235" t="s">
        <v>630</v>
      </c>
      <c r="B75" s="237" t="s">
        <v>556</v>
      </c>
      <c r="C75" s="439" t="s">
        <v>877</v>
      </c>
      <c r="D75" s="236">
        <v>30000</v>
      </c>
      <c r="E75" s="231"/>
      <c r="F75" s="57">
        <f t="shared" si="21"/>
        <v>30000</v>
      </c>
      <c r="G75" s="230">
        <f t="shared" si="22"/>
        <v>0</v>
      </c>
      <c r="H75" s="586">
        <v>10000</v>
      </c>
    </row>
    <row r="76" spans="1:8">
      <c r="A76" s="235" t="s">
        <v>631</v>
      </c>
      <c r="B76" s="237" t="s">
        <v>325</v>
      </c>
      <c r="C76" s="439"/>
      <c r="D76" s="236"/>
      <c r="E76" s="231"/>
      <c r="F76" s="57">
        <f t="shared" si="21"/>
        <v>0</v>
      </c>
      <c r="G76" s="230">
        <f t="shared" si="22"/>
        <v>0</v>
      </c>
      <c r="H76" s="586"/>
    </row>
    <row r="77" spans="1:8">
      <c r="A77" s="235" t="s">
        <v>380</v>
      </c>
      <c r="B77" s="237" t="s">
        <v>6</v>
      </c>
      <c r="C77" s="439"/>
      <c r="D77" s="236"/>
      <c r="E77" s="231"/>
      <c r="F77" s="57">
        <f t="shared" si="21"/>
        <v>0</v>
      </c>
      <c r="G77" s="230">
        <f t="shared" si="22"/>
        <v>0</v>
      </c>
      <c r="H77" s="586"/>
    </row>
    <row r="78" spans="1:8">
      <c r="A78" s="235" t="s">
        <v>675</v>
      </c>
      <c r="B78" s="237" t="s">
        <v>674</v>
      </c>
      <c r="C78" s="439"/>
      <c r="D78" s="236"/>
      <c r="E78" s="231"/>
      <c r="F78" s="57">
        <f t="shared" si="21"/>
        <v>0</v>
      </c>
      <c r="G78" s="230">
        <f t="shared" si="22"/>
        <v>0</v>
      </c>
      <c r="H78" s="586"/>
    </row>
    <row r="79" spans="1:8">
      <c r="A79" s="235" t="s">
        <v>381</v>
      </c>
      <c r="B79" s="237" t="s">
        <v>30</v>
      </c>
      <c r="C79" s="439" t="s">
        <v>925</v>
      </c>
      <c r="D79" s="236">
        <v>6000000</v>
      </c>
      <c r="E79" s="236">
        <v>1858746.87</v>
      </c>
      <c r="F79" s="57">
        <f t="shared" si="21"/>
        <v>4141253.13</v>
      </c>
      <c r="G79" s="230">
        <f t="shared" si="22"/>
        <v>3717493.74</v>
      </c>
      <c r="H79" s="586">
        <v>5300000</v>
      </c>
    </row>
    <row r="80" spans="1:8">
      <c r="A80" s="253" t="s">
        <v>382</v>
      </c>
      <c r="B80" s="254" t="s">
        <v>19</v>
      </c>
      <c r="C80" s="439" t="s">
        <v>927</v>
      </c>
      <c r="D80" s="236">
        <v>178120</v>
      </c>
      <c r="E80" s="236">
        <v>101927.31</v>
      </c>
      <c r="F80" s="57">
        <f t="shared" si="21"/>
        <v>76192.69</v>
      </c>
      <c r="G80" s="230">
        <f t="shared" si="22"/>
        <v>203854.62</v>
      </c>
      <c r="H80" s="586">
        <v>220000</v>
      </c>
    </row>
    <row r="81" spans="1:8">
      <c r="A81" s="253" t="s">
        <v>680</v>
      </c>
      <c r="B81" s="254" t="s">
        <v>38</v>
      </c>
      <c r="C81" s="439"/>
      <c r="D81" s="236"/>
      <c r="E81" s="236"/>
      <c r="F81" s="57">
        <f t="shared" si="21"/>
        <v>0</v>
      </c>
      <c r="G81" s="230">
        <f t="shared" si="22"/>
        <v>0</v>
      </c>
      <c r="H81" s="586"/>
    </row>
    <row r="82" spans="1:8">
      <c r="A82" s="253" t="s">
        <v>383</v>
      </c>
      <c r="B82" s="254" t="s">
        <v>391</v>
      </c>
      <c r="C82" s="439" t="s">
        <v>928</v>
      </c>
      <c r="D82" s="236">
        <v>300000</v>
      </c>
      <c r="E82" s="236">
        <v>323</v>
      </c>
      <c r="F82" s="57">
        <f t="shared" si="21"/>
        <v>299677</v>
      </c>
      <c r="G82" s="230">
        <f t="shared" si="22"/>
        <v>646</v>
      </c>
      <c r="H82" s="586">
        <v>200000</v>
      </c>
    </row>
    <row r="83" spans="1:8">
      <c r="A83" s="235" t="s">
        <v>384</v>
      </c>
      <c r="B83" s="237" t="s">
        <v>392</v>
      </c>
      <c r="C83" s="439" t="s">
        <v>929</v>
      </c>
      <c r="D83" s="236">
        <v>130000</v>
      </c>
      <c r="E83" s="231"/>
      <c r="F83" s="57">
        <f t="shared" si="21"/>
        <v>130000</v>
      </c>
      <c r="G83" s="230">
        <f t="shared" si="22"/>
        <v>0</v>
      </c>
      <c r="H83" s="586">
        <v>130000</v>
      </c>
    </row>
    <row r="84" spans="1:8">
      <c r="A84" s="235" t="s">
        <v>385</v>
      </c>
      <c r="B84" s="237" t="s">
        <v>393</v>
      </c>
      <c r="C84" s="439" t="s">
        <v>930</v>
      </c>
      <c r="D84" s="236">
        <v>250000</v>
      </c>
      <c r="E84" s="231"/>
      <c r="F84" s="57">
        <f t="shared" si="21"/>
        <v>250000</v>
      </c>
      <c r="G84" s="230">
        <f t="shared" si="22"/>
        <v>0</v>
      </c>
      <c r="H84" s="586">
        <v>250000</v>
      </c>
    </row>
    <row r="85" spans="1:8">
      <c r="A85" s="235" t="s">
        <v>386</v>
      </c>
      <c r="B85" s="237" t="s">
        <v>434</v>
      </c>
      <c r="C85" s="439" t="s">
        <v>931</v>
      </c>
      <c r="D85" s="76">
        <v>5000000</v>
      </c>
      <c r="E85" s="29">
        <v>3870399</v>
      </c>
      <c r="F85" s="57">
        <f t="shared" si="21"/>
        <v>1129601</v>
      </c>
      <c r="G85" s="75">
        <f>E85/$G$5*12</f>
        <v>7740798</v>
      </c>
      <c r="H85" s="601">
        <v>12500000</v>
      </c>
    </row>
    <row r="86" spans="1:8">
      <c r="A86" s="235" t="s">
        <v>525</v>
      </c>
      <c r="B86" s="237" t="s">
        <v>526</v>
      </c>
      <c r="C86" s="439"/>
      <c r="D86" s="236"/>
      <c r="E86" s="231">
        <v>12408</v>
      </c>
      <c r="F86" s="57">
        <f t="shared" si="21"/>
        <v>-12408</v>
      </c>
      <c r="G86" s="230">
        <f t="shared" si="22"/>
        <v>24816</v>
      </c>
      <c r="H86" s="627"/>
    </row>
    <row r="87" spans="1:8">
      <c r="A87" s="235" t="s">
        <v>435</v>
      </c>
      <c r="B87" s="237" t="s">
        <v>707</v>
      </c>
      <c r="C87" s="439" t="s">
        <v>932</v>
      </c>
      <c r="D87" s="236">
        <v>3000000</v>
      </c>
      <c r="E87" s="231">
        <v>958434.78</v>
      </c>
      <c r="F87" s="57">
        <f t="shared" si="21"/>
        <v>2041565.22</v>
      </c>
      <c r="G87" s="230">
        <f t="shared" si="22"/>
        <v>1916869.56</v>
      </c>
      <c r="H87" s="627">
        <v>2200000</v>
      </c>
    </row>
    <row r="88" spans="1:8">
      <c r="A88" s="235" t="s">
        <v>437</v>
      </c>
      <c r="B88" s="237" t="s">
        <v>438</v>
      </c>
      <c r="C88" s="439" t="s">
        <v>933</v>
      </c>
      <c r="D88" s="236">
        <v>17263000</v>
      </c>
      <c r="E88" s="231">
        <f>7158767.85</f>
        <v>7158767.8499999996</v>
      </c>
      <c r="F88" s="57">
        <f t="shared" si="21"/>
        <v>10104232.15</v>
      </c>
      <c r="G88" s="230">
        <f t="shared" si="22"/>
        <v>14317535.699999999</v>
      </c>
      <c r="H88" s="628">
        <v>17149800</v>
      </c>
    </row>
    <row r="89" spans="1:8">
      <c r="A89" s="235" t="s">
        <v>388</v>
      </c>
      <c r="B89" s="237" t="s">
        <v>402</v>
      </c>
      <c r="C89" s="439" t="s">
        <v>934</v>
      </c>
      <c r="D89" s="236">
        <v>1400000</v>
      </c>
      <c r="E89" s="231">
        <v>557992.13</v>
      </c>
      <c r="F89" s="57">
        <f t="shared" si="21"/>
        <v>842007.87</v>
      </c>
      <c r="G89" s="230">
        <f t="shared" si="22"/>
        <v>1115984.26</v>
      </c>
      <c r="H89" s="627">
        <v>950000</v>
      </c>
    </row>
    <row r="90" spans="1:8">
      <c r="A90" s="235" t="s">
        <v>632</v>
      </c>
      <c r="B90" s="237" t="s">
        <v>633</v>
      </c>
      <c r="C90" s="439"/>
      <c r="D90" s="236"/>
      <c r="E90" s="231"/>
      <c r="F90" s="57">
        <f t="shared" si="21"/>
        <v>0</v>
      </c>
      <c r="G90" s="230">
        <f t="shared" si="22"/>
        <v>0</v>
      </c>
      <c r="H90" s="586"/>
    </row>
    <row r="91" spans="1:8">
      <c r="A91" s="235" t="s">
        <v>936</v>
      </c>
      <c r="B91" s="237" t="s">
        <v>546</v>
      </c>
      <c r="C91" s="439" t="s">
        <v>935</v>
      </c>
      <c r="D91" s="236">
        <v>30000</v>
      </c>
      <c r="E91" s="234"/>
      <c r="F91" s="57">
        <f t="shared" si="21"/>
        <v>30000</v>
      </c>
      <c r="G91" s="230">
        <f t="shared" si="22"/>
        <v>0</v>
      </c>
      <c r="H91" s="586">
        <v>30000</v>
      </c>
    </row>
    <row r="92" spans="1:8">
      <c r="A92" s="87" t="s">
        <v>986</v>
      </c>
      <c r="B92" s="237" t="s">
        <v>809</v>
      </c>
      <c r="C92" s="439" t="s">
        <v>783</v>
      </c>
      <c r="D92" s="236"/>
      <c r="E92" s="252"/>
      <c r="F92" s="57">
        <f t="shared" si="21"/>
        <v>0</v>
      </c>
      <c r="G92" s="230">
        <f t="shared" si="22"/>
        <v>0</v>
      </c>
      <c r="H92" s="586">
        <v>80000</v>
      </c>
    </row>
    <row r="93" spans="1:8" s="218" customFormat="1" ht="15.75" thickBot="1">
      <c r="A93" s="240"/>
      <c r="B93" s="430" t="s">
        <v>0</v>
      </c>
      <c r="C93" s="438"/>
      <c r="D93" s="436">
        <f t="shared" ref="D93:G93" si="23">SUM(D72:D92)</f>
        <v>33631120</v>
      </c>
      <c r="E93" s="241">
        <f t="shared" si="23"/>
        <v>14552403.280000001</v>
      </c>
      <c r="F93" s="241">
        <f t="shared" si="23"/>
        <v>19078716.720000003</v>
      </c>
      <c r="G93" s="241">
        <f t="shared" si="23"/>
        <v>29104806.560000002</v>
      </c>
      <c r="H93" s="251">
        <f>SUM(H72:H92)</f>
        <v>39079800</v>
      </c>
    </row>
    <row r="94" spans="1:8" ht="15.75" thickTop="1">
      <c r="A94" s="235"/>
      <c r="C94" s="439"/>
      <c r="D94" s="231"/>
      <c r="E94" s="231"/>
      <c r="F94" s="249"/>
      <c r="G94" s="230"/>
      <c r="H94" s="260"/>
    </row>
    <row r="95" spans="1:8" ht="30.75" thickBot="1">
      <c r="A95" s="235">
        <v>4600</v>
      </c>
      <c r="B95" s="428" t="s">
        <v>59</v>
      </c>
      <c r="C95" s="443"/>
      <c r="D95" s="435">
        <f t="shared" ref="D95:G95" si="24">D93+D63+D48+D50+D36+D69</f>
        <v>94183117.367743954</v>
      </c>
      <c r="E95" s="241">
        <f t="shared" si="24"/>
        <v>42250771.090000004</v>
      </c>
      <c r="F95" s="241">
        <f t="shared" si="24"/>
        <v>51932346.277743965</v>
      </c>
      <c r="G95" s="241">
        <f t="shared" si="24"/>
        <v>84434412.620000005</v>
      </c>
      <c r="H95" s="241">
        <f t="shared" ref="H95" si="25">H93+H63+H48+H50+H36+H69</f>
        <v>99576961.783328369</v>
      </c>
    </row>
    <row r="96" spans="1:8" ht="15.75" thickTop="1">
      <c r="A96" s="235"/>
      <c r="C96" s="439"/>
      <c r="D96" s="231"/>
      <c r="E96" s="255"/>
      <c r="F96" s="249"/>
      <c r="G96" s="230"/>
      <c r="H96" s="260"/>
    </row>
    <row r="97" spans="1:8">
      <c r="A97" s="235"/>
      <c r="C97" s="439"/>
      <c r="D97" s="231"/>
      <c r="E97" s="231"/>
      <c r="F97" s="249"/>
      <c r="G97" s="230"/>
      <c r="H97" s="260"/>
    </row>
    <row r="98" spans="1:8" ht="15.75" thickBot="1">
      <c r="A98" s="240">
        <v>5400</v>
      </c>
      <c r="B98" s="428" t="s">
        <v>60</v>
      </c>
      <c r="C98" s="443"/>
      <c r="D98" s="436">
        <f t="shared" ref="D98:G98" si="26">D27-D95</f>
        <v>-20526549.865904137</v>
      </c>
      <c r="E98" s="247">
        <f t="shared" si="26"/>
        <v>-4899326.1900000051</v>
      </c>
      <c r="F98" s="247">
        <f t="shared" si="26"/>
        <v>-15627223.675904155</v>
      </c>
      <c r="G98" s="248">
        <f t="shared" si="26"/>
        <v>-11141728.878160194</v>
      </c>
      <c r="H98" s="248">
        <f t="shared" ref="H98" si="27">H27-H95</f>
        <v>-39130296.515065432</v>
      </c>
    </row>
    <row r="99" spans="1:8" ht="15.75" thickTop="1">
      <c r="A99" s="240"/>
      <c r="B99" s="428"/>
      <c r="C99" s="443"/>
      <c r="D99" s="224"/>
      <c r="E99" s="224"/>
      <c r="F99" s="256"/>
      <c r="G99" s="226"/>
      <c r="H99" s="590"/>
    </row>
    <row r="100" spans="1:8">
      <c r="A100" s="240">
        <v>6400</v>
      </c>
      <c r="B100" s="428" t="s">
        <v>76</v>
      </c>
      <c r="C100" s="443"/>
      <c r="D100" s="231">
        <v>0</v>
      </c>
      <c r="E100" s="231"/>
      <c r="F100" s="249"/>
      <c r="G100" s="230"/>
      <c r="H100" s="260"/>
    </row>
    <row r="101" spans="1:8">
      <c r="A101" s="235" t="s">
        <v>387</v>
      </c>
      <c r="B101" s="237" t="s">
        <v>634</v>
      </c>
      <c r="C101" s="439" t="s">
        <v>937</v>
      </c>
      <c r="D101" s="236">
        <v>13000000</v>
      </c>
      <c r="E101" s="236">
        <v>6000975.4199999999</v>
      </c>
      <c r="F101" s="57">
        <f>D101-E101</f>
        <v>6999024.5800000001</v>
      </c>
      <c r="G101" s="230">
        <f>E101/$G$5*12</f>
        <v>12001950.84</v>
      </c>
      <c r="H101" s="586">
        <v>13000000</v>
      </c>
    </row>
    <row r="102" spans="1:8">
      <c r="A102" s="235" t="s">
        <v>387</v>
      </c>
      <c r="B102" s="237" t="s">
        <v>635</v>
      </c>
      <c r="C102" s="439"/>
      <c r="D102" s="236"/>
      <c r="E102" s="236"/>
      <c r="F102" s="249"/>
      <c r="G102" s="230"/>
      <c r="H102" s="586"/>
    </row>
    <row r="103" spans="1:8" s="218" customFormat="1" ht="15.75" thickBot="1">
      <c r="A103" s="240"/>
      <c r="B103" s="218" t="s">
        <v>0</v>
      </c>
      <c r="C103" s="441"/>
      <c r="D103" s="437">
        <f t="shared" ref="D103:G103" si="28">D101</f>
        <v>13000000</v>
      </c>
      <c r="E103" s="257">
        <f t="shared" si="28"/>
        <v>6000975.4199999999</v>
      </c>
      <c r="F103" s="257">
        <f t="shared" si="28"/>
        <v>6999024.5800000001</v>
      </c>
      <c r="G103" s="251">
        <f t="shared" si="28"/>
        <v>12001950.84</v>
      </c>
      <c r="H103" s="592">
        <f t="shared" ref="H103" si="29">H101</f>
        <v>13000000</v>
      </c>
    </row>
    <row r="104" spans="1:8" ht="15.75" thickTop="1">
      <c r="A104" s="235"/>
      <c r="C104" s="439"/>
      <c r="D104" s="231"/>
      <c r="E104" s="258"/>
      <c r="F104" s="249"/>
      <c r="G104" s="230"/>
      <c r="H104" s="593"/>
    </row>
    <row r="105" spans="1:8">
      <c r="A105" s="259"/>
      <c r="C105" s="439"/>
      <c r="D105" s="231"/>
      <c r="E105" s="234"/>
      <c r="F105" s="249"/>
      <c r="G105" s="230"/>
      <c r="H105" s="593"/>
    </row>
    <row r="106" spans="1:8" s="218" customFormat="1" ht="30.75" thickBot="1">
      <c r="A106" s="240">
        <v>6500</v>
      </c>
      <c r="B106" s="428" t="s">
        <v>62</v>
      </c>
      <c r="C106" s="443"/>
      <c r="D106" s="436">
        <f t="shared" ref="D106:G106" si="30">D98-D103</f>
        <v>-33526549.865904137</v>
      </c>
      <c r="E106" s="247">
        <f t="shared" si="30"/>
        <v>-10900301.610000005</v>
      </c>
      <c r="F106" s="247">
        <f t="shared" si="30"/>
        <v>-22626248.255904153</v>
      </c>
      <c r="G106" s="248">
        <f t="shared" si="30"/>
        <v>-23143679.718160193</v>
      </c>
      <c r="H106" s="251">
        <f>H98-H103</f>
        <v>-52130296.515065432</v>
      </c>
    </row>
    <row r="107" spans="1:8" ht="15.75" thickTop="1">
      <c r="A107" s="235"/>
      <c r="C107" s="439"/>
      <c r="D107" s="231"/>
      <c r="E107" s="231"/>
      <c r="F107" s="249"/>
      <c r="G107" s="230"/>
      <c r="H107" s="260"/>
    </row>
    <row r="108" spans="1:8">
      <c r="A108" s="235"/>
      <c r="C108" s="439"/>
      <c r="D108" s="231"/>
      <c r="E108" s="231"/>
      <c r="F108" s="231"/>
      <c r="G108" s="260"/>
      <c r="H108" s="260"/>
    </row>
    <row r="109" spans="1:8">
      <c r="A109" s="235"/>
      <c r="C109" s="439"/>
      <c r="D109" s="231"/>
      <c r="E109" s="261"/>
      <c r="F109" s="249"/>
      <c r="G109" s="230"/>
      <c r="H109" s="260"/>
    </row>
    <row r="110" spans="1:8" s="218" customFormat="1" ht="45.75" thickBot="1">
      <c r="A110" s="240">
        <v>6700</v>
      </c>
      <c r="B110" s="428" t="s">
        <v>63</v>
      </c>
      <c r="C110" s="443"/>
      <c r="D110" s="436">
        <f t="shared" ref="D110:G110" si="31">D106</f>
        <v>-33526549.865904137</v>
      </c>
      <c r="E110" s="247">
        <f t="shared" si="31"/>
        <v>-10900301.610000005</v>
      </c>
      <c r="F110" s="247">
        <f t="shared" si="31"/>
        <v>-22626248.255904153</v>
      </c>
      <c r="G110" s="248">
        <f t="shared" si="31"/>
        <v>-23143679.718160193</v>
      </c>
      <c r="H110" s="251">
        <f t="shared" ref="H110" si="32">H106</f>
        <v>-52130296.515065432</v>
      </c>
    </row>
    <row r="111" spans="1:8" ht="15.75" thickTop="1">
      <c r="A111" s="235"/>
      <c r="C111" s="439"/>
      <c r="D111" s="231"/>
      <c r="E111" s="231"/>
      <c r="F111" s="249"/>
      <c r="G111" s="230"/>
      <c r="H111" s="260"/>
    </row>
    <row r="112" spans="1:8">
      <c r="A112" s="235"/>
      <c r="C112" s="439"/>
      <c r="D112" s="231"/>
      <c r="E112" s="261"/>
      <c r="F112" s="249"/>
      <c r="G112" s="230"/>
      <c r="H112" s="260"/>
    </row>
    <row r="113" spans="1:8" ht="15.75" thickBot="1">
      <c r="A113" s="262"/>
      <c r="B113" s="433"/>
      <c r="C113" s="594"/>
      <c r="D113" s="263"/>
      <c r="E113" s="263"/>
      <c r="F113" s="264"/>
      <c r="G113" s="265"/>
      <c r="H113" s="595"/>
    </row>
    <row r="114" spans="1:8">
      <c r="E114" s="267"/>
      <c r="F114" s="267"/>
    </row>
    <row r="115" spans="1:8">
      <c r="A115" s="237"/>
    </row>
    <row r="116" spans="1:8">
      <c r="A116" s="237"/>
    </row>
    <row r="117" spans="1:8">
      <c r="A117" s="237"/>
    </row>
    <row r="118" spans="1:8">
      <c r="A118" s="237"/>
    </row>
    <row r="119" spans="1:8">
      <c r="A119" s="237"/>
    </row>
    <row r="120" spans="1:8">
      <c r="A120" s="237"/>
    </row>
    <row r="121" spans="1:8">
      <c r="A121" s="237"/>
    </row>
    <row r="122" spans="1:8">
      <c r="A122" s="237"/>
    </row>
    <row r="123" spans="1:8">
      <c r="A123" s="237"/>
    </row>
    <row r="124" spans="1:8">
      <c r="A124" s="237"/>
    </row>
    <row r="125" spans="1:8">
      <c r="A125" s="237"/>
    </row>
    <row r="126" spans="1:8">
      <c r="A126" s="237"/>
    </row>
    <row r="127" spans="1:8">
      <c r="A127" s="237"/>
    </row>
    <row r="128" spans="1:8">
      <c r="A128" s="237"/>
    </row>
    <row r="129" spans="1:1">
      <c r="A129" s="237"/>
    </row>
    <row r="130" spans="1:1">
      <c r="A130" s="237"/>
    </row>
    <row r="131" spans="1:1">
      <c r="A131" s="237"/>
    </row>
    <row r="132" spans="1:1">
      <c r="A132" s="237"/>
    </row>
    <row r="133" spans="1:1">
      <c r="A133" s="237"/>
    </row>
    <row r="134" spans="1:1">
      <c r="A134" s="237"/>
    </row>
    <row r="135" spans="1:1">
      <c r="A135" s="237"/>
    </row>
    <row r="136" spans="1:1">
      <c r="A136" s="237"/>
    </row>
    <row r="137" spans="1:1">
      <c r="A137" s="237"/>
    </row>
    <row r="138" spans="1:1">
      <c r="A138" s="237"/>
    </row>
    <row r="139" spans="1:1">
      <c r="A139" s="237"/>
    </row>
    <row r="140" spans="1:1">
      <c r="A140" s="237"/>
    </row>
    <row r="141" spans="1:1">
      <c r="A141" s="237"/>
    </row>
    <row r="142" spans="1:1">
      <c r="A142" s="237"/>
    </row>
    <row r="143" spans="1:1">
      <c r="A143" s="237"/>
    </row>
    <row r="144" spans="1:1">
      <c r="A144" s="237"/>
    </row>
    <row r="145" spans="1:1">
      <c r="A145" s="237"/>
    </row>
    <row r="146" spans="1:1">
      <c r="A146" s="237"/>
    </row>
    <row r="147" spans="1:1">
      <c r="A147" s="237"/>
    </row>
    <row r="148" spans="1:1">
      <c r="A148" s="237"/>
    </row>
    <row r="149" spans="1:1">
      <c r="A149" s="237"/>
    </row>
    <row r="150" spans="1:1">
      <c r="A150" s="237"/>
    </row>
    <row r="151" spans="1:1">
      <c r="A151" s="237"/>
    </row>
  </sheetData>
  <customSheetViews>
    <customSheetView guid="{FDA731C6-6FB3-4A94-83F6-34E751A839F6}" scale="75" showPageBreaks="1" fitToPage="1" printArea="1" hiddenColumns="1" view="pageBreakPreview">
      <pane ySplit="9" topLeftCell="A10" activePane="bottomLeft" state="frozen"/>
      <selection pane="bottomLeft" activeCell="I17" sqref="I17"/>
      <pageMargins left="0.70866141732283472" right="0.70866141732283472" top="0.74803149606299213" bottom="0.74803149606299213" header="0.31496062992125984" footer="0.31496062992125984"/>
      <pageSetup paperSize="9" scale="62" fitToHeight="0" orientation="portrait" r:id="rId1"/>
    </customSheetView>
  </customSheetViews>
  <mergeCells count="5">
    <mergeCell ref="A1:G1"/>
    <mergeCell ref="A3:G3"/>
    <mergeCell ref="A4:G4"/>
    <mergeCell ref="A6:B8"/>
    <mergeCell ref="D6:H6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EZ54"/>
  <sheetViews>
    <sheetView view="pageBreakPreview" topLeftCell="C1" zoomScale="70" zoomScaleNormal="70" zoomScaleSheetLayoutView="70" workbookViewId="0">
      <selection activeCell="E72" sqref="E72:E74"/>
    </sheetView>
  </sheetViews>
  <sheetFormatPr defaultColWidth="9.140625" defaultRowHeight="12.75"/>
  <cols>
    <col min="1" max="1" width="20.7109375" style="269" customWidth="1"/>
    <col min="2" max="2" width="63.85546875" style="269" customWidth="1"/>
    <col min="3" max="3" width="67" style="269" customWidth="1"/>
    <col min="4" max="8" width="20.140625" style="269" customWidth="1"/>
    <col min="9" max="9" width="20" style="269" customWidth="1"/>
    <col min="10" max="10" width="18.42578125" style="269" customWidth="1"/>
    <col min="11" max="16384" width="9.140625" style="269"/>
  </cols>
  <sheetData>
    <row r="1" spans="1:16380" s="598" customFormat="1" ht="25.5">
      <c r="A1" s="679" t="s">
        <v>46</v>
      </c>
      <c r="B1" s="679"/>
      <c r="C1" s="679"/>
      <c r="D1" s="679"/>
      <c r="E1" s="679"/>
      <c r="F1" s="679"/>
      <c r="G1" s="679"/>
      <c r="H1" s="679"/>
      <c r="I1" s="679"/>
      <c r="J1" s="679"/>
      <c r="K1" s="597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679"/>
      <c r="AZ1" s="679"/>
      <c r="BA1" s="679"/>
      <c r="BB1" s="679"/>
      <c r="BC1" s="679"/>
      <c r="BD1" s="679"/>
      <c r="BE1" s="679"/>
      <c r="BF1" s="679"/>
      <c r="BG1" s="679"/>
      <c r="BH1" s="679"/>
      <c r="BI1" s="679"/>
      <c r="BJ1" s="679"/>
      <c r="BK1" s="679"/>
      <c r="BL1" s="679"/>
      <c r="BM1" s="679"/>
      <c r="BN1" s="679"/>
      <c r="BO1" s="679"/>
      <c r="BP1" s="679"/>
      <c r="BQ1" s="679"/>
      <c r="BR1" s="679"/>
      <c r="BS1" s="679"/>
      <c r="BT1" s="679"/>
      <c r="BU1" s="679"/>
      <c r="BV1" s="679"/>
      <c r="BW1" s="679"/>
      <c r="BX1" s="679"/>
      <c r="BY1" s="679"/>
      <c r="BZ1" s="679"/>
      <c r="CA1" s="679"/>
      <c r="CB1" s="679"/>
      <c r="CC1" s="679"/>
      <c r="CD1" s="679"/>
      <c r="CE1" s="679"/>
      <c r="CF1" s="679"/>
      <c r="CG1" s="679"/>
      <c r="CH1" s="679"/>
      <c r="CI1" s="679"/>
      <c r="CJ1" s="679"/>
      <c r="CK1" s="679"/>
      <c r="CL1" s="679"/>
      <c r="CM1" s="679"/>
      <c r="CN1" s="679"/>
      <c r="CO1" s="679"/>
      <c r="CP1" s="679"/>
      <c r="CQ1" s="679"/>
      <c r="CR1" s="679"/>
      <c r="CS1" s="679"/>
      <c r="CT1" s="679"/>
      <c r="CU1" s="679"/>
      <c r="CV1" s="679"/>
      <c r="CW1" s="679"/>
      <c r="CX1" s="679"/>
      <c r="CY1" s="679"/>
      <c r="CZ1" s="679"/>
      <c r="DA1" s="679"/>
      <c r="DB1" s="679"/>
      <c r="DC1" s="679"/>
      <c r="DD1" s="679"/>
      <c r="DE1" s="679"/>
      <c r="DF1" s="679"/>
      <c r="DG1" s="679"/>
      <c r="DH1" s="679"/>
      <c r="DI1" s="679"/>
      <c r="DJ1" s="679"/>
      <c r="DK1" s="679"/>
      <c r="DL1" s="679"/>
      <c r="DM1" s="679"/>
      <c r="DN1" s="679"/>
      <c r="DO1" s="679"/>
      <c r="DP1" s="679"/>
      <c r="DQ1" s="679"/>
      <c r="DR1" s="679"/>
      <c r="DS1" s="679"/>
      <c r="DT1" s="679"/>
      <c r="DU1" s="679"/>
      <c r="DV1" s="679"/>
      <c r="DW1" s="679"/>
      <c r="DX1" s="679"/>
      <c r="DY1" s="679"/>
      <c r="DZ1" s="679"/>
      <c r="EA1" s="679"/>
      <c r="EB1" s="679"/>
      <c r="EC1" s="679"/>
      <c r="ED1" s="679"/>
      <c r="EE1" s="679"/>
      <c r="EF1" s="679"/>
      <c r="EG1" s="679"/>
      <c r="EH1" s="679"/>
      <c r="EI1" s="679"/>
      <c r="EJ1" s="679"/>
      <c r="EK1" s="679"/>
      <c r="EL1" s="679"/>
      <c r="EM1" s="679"/>
      <c r="EN1" s="679"/>
      <c r="EO1" s="679"/>
      <c r="EP1" s="679"/>
      <c r="EQ1" s="679"/>
      <c r="ER1" s="679"/>
      <c r="ES1" s="679"/>
      <c r="ET1" s="679"/>
      <c r="EU1" s="679"/>
      <c r="EV1" s="679"/>
      <c r="EW1" s="679"/>
      <c r="EX1" s="679"/>
      <c r="EY1" s="679"/>
      <c r="EZ1" s="679"/>
      <c r="FA1" s="679"/>
      <c r="FB1" s="679"/>
      <c r="FC1" s="679"/>
      <c r="FD1" s="679"/>
      <c r="FE1" s="679"/>
      <c r="FF1" s="679"/>
      <c r="FG1" s="679"/>
      <c r="FH1" s="679"/>
      <c r="FI1" s="679"/>
      <c r="FJ1" s="679"/>
      <c r="FK1" s="679"/>
      <c r="FL1" s="679"/>
      <c r="FM1" s="679"/>
      <c r="FN1" s="679"/>
      <c r="FO1" s="679"/>
      <c r="FP1" s="679"/>
      <c r="FQ1" s="679"/>
      <c r="FR1" s="679"/>
      <c r="FS1" s="679"/>
      <c r="FT1" s="679"/>
      <c r="FU1" s="679"/>
      <c r="FV1" s="679"/>
      <c r="FW1" s="679"/>
      <c r="FX1" s="679"/>
      <c r="FY1" s="679"/>
      <c r="FZ1" s="679"/>
      <c r="GA1" s="679"/>
      <c r="GB1" s="679"/>
      <c r="GC1" s="679"/>
      <c r="GD1" s="679"/>
      <c r="GE1" s="679"/>
      <c r="GF1" s="679"/>
      <c r="GG1" s="679"/>
      <c r="GH1" s="679"/>
      <c r="GI1" s="679"/>
      <c r="GJ1" s="679"/>
      <c r="GK1" s="679"/>
      <c r="GL1" s="679"/>
      <c r="GM1" s="679"/>
      <c r="GN1" s="679"/>
      <c r="GO1" s="679"/>
      <c r="GP1" s="679"/>
      <c r="GQ1" s="679"/>
      <c r="GR1" s="679"/>
      <c r="GS1" s="679"/>
      <c r="GT1" s="679"/>
      <c r="GU1" s="679"/>
      <c r="GV1" s="679"/>
      <c r="GW1" s="679"/>
      <c r="GX1" s="679"/>
      <c r="GY1" s="679"/>
      <c r="GZ1" s="679"/>
      <c r="HA1" s="679"/>
      <c r="HB1" s="679"/>
      <c r="HC1" s="679"/>
      <c r="HD1" s="679"/>
      <c r="HE1" s="679"/>
      <c r="HF1" s="679"/>
      <c r="HG1" s="679"/>
      <c r="HH1" s="679"/>
      <c r="HI1" s="679"/>
      <c r="HJ1" s="679"/>
      <c r="HK1" s="679"/>
      <c r="HL1" s="679"/>
      <c r="HM1" s="679"/>
      <c r="HN1" s="679"/>
      <c r="HO1" s="679"/>
      <c r="HP1" s="679"/>
      <c r="HQ1" s="679"/>
      <c r="HR1" s="679"/>
      <c r="HS1" s="679"/>
      <c r="HT1" s="679"/>
      <c r="HU1" s="679"/>
      <c r="HV1" s="679"/>
      <c r="HW1" s="679"/>
      <c r="HX1" s="679"/>
      <c r="HY1" s="679"/>
      <c r="HZ1" s="679"/>
      <c r="IA1" s="679"/>
      <c r="IB1" s="679"/>
      <c r="IC1" s="679"/>
      <c r="ID1" s="679"/>
      <c r="IE1" s="679"/>
      <c r="IF1" s="679"/>
      <c r="IG1" s="679"/>
      <c r="IH1" s="679"/>
      <c r="II1" s="679"/>
      <c r="IJ1" s="679"/>
      <c r="IK1" s="679"/>
      <c r="IL1" s="679"/>
      <c r="IM1" s="679"/>
      <c r="IN1" s="679"/>
      <c r="IO1" s="679"/>
      <c r="IP1" s="679"/>
      <c r="IQ1" s="679"/>
      <c r="IR1" s="679"/>
      <c r="IS1" s="679"/>
      <c r="IT1" s="679"/>
      <c r="IU1" s="679"/>
      <c r="IV1" s="679"/>
      <c r="IW1" s="679"/>
      <c r="IX1" s="679"/>
      <c r="IY1" s="679"/>
      <c r="IZ1" s="679"/>
      <c r="JA1" s="679"/>
      <c r="JB1" s="679"/>
      <c r="JC1" s="679"/>
      <c r="JD1" s="679"/>
      <c r="JE1" s="679"/>
      <c r="JF1" s="679"/>
      <c r="JG1" s="679"/>
      <c r="JH1" s="679"/>
      <c r="JI1" s="679"/>
      <c r="JJ1" s="679"/>
      <c r="JK1" s="679"/>
      <c r="JL1" s="679"/>
      <c r="JM1" s="679"/>
      <c r="JN1" s="679"/>
      <c r="JO1" s="679"/>
      <c r="JP1" s="679"/>
      <c r="JQ1" s="679"/>
      <c r="JR1" s="679"/>
      <c r="JS1" s="679"/>
      <c r="JT1" s="679"/>
      <c r="JU1" s="679"/>
      <c r="JV1" s="679"/>
      <c r="JW1" s="679"/>
      <c r="JX1" s="679"/>
      <c r="JY1" s="679"/>
      <c r="JZ1" s="679"/>
      <c r="KA1" s="679"/>
      <c r="KB1" s="679"/>
      <c r="KC1" s="679"/>
      <c r="KD1" s="679"/>
      <c r="KE1" s="679"/>
      <c r="KF1" s="679"/>
      <c r="KG1" s="679"/>
      <c r="KH1" s="679"/>
      <c r="KI1" s="679"/>
      <c r="KJ1" s="679"/>
      <c r="KK1" s="679"/>
      <c r="KL1" s="679"/>
      <c r="KM1" s="679"/>
      <c r="KN1" s="679"/>
      <c r="KO1" s="679"/>
      <c r="KP1" s="679"/>
      <c r="KQ1" s="679"/>
      <c r="KR1" s="679"/>
      <c r="KS1" s="679"/>
      <c r="KT1" s="679"/>
      <c r="KU1" s="679"/>
      <c r="KV1" s="679"/>
      <c r="KW1" s="679"/>
      <c r="KX1" s="679"/>
      <c r="KY1" s="679"/>
      <c r="KZ1" s="679"/>
      <c r="LA1" s="679"/>
      <c r="LB1" s="679"/>
      <c r="LC1" s="679"/>
      <c r="LD1" s="679"/>
      <c r="LE1" s="679"/>
      <c r="LF1" s="679"/>
      <c r="LG1" s="679"/>
      <c r="LH1" s="679"/>
      <c r="LI1" s="679"/>
      <c r="LJ1" s="679"/>
      <c r="LK1" s="679"/>
      <c r="LL1" s="679"/>
      <c r="LM1" s="679"/>
      <c r="LN1" s="679"/>
      <c r="LO1" s="679"/>
      <c r="LP1" s="679"/>
      <c r="LQ1" s="679"/>
      <c r="LR1" s="679"/>
      <c r="LS1" s="679"/>
      <c r="LT1" s="679"/>
      <c r="LU1" s="679"/>
      <c r="LV1" s="679"/>
      <c r="LW1" s="679"/>
      <c r="LX1" s="679"/>
      <c r="LY1" s="679"/>
      <c r="LZ1" s="679"/>
      <c r="MA1" s="679"/>
      <c r="MB1" s="679"/>
      <c r="MC1" s="679"/>
      <c r="MD1" s="679"/>
      <c r="ME1" s="679"/>
      <c r="MF1" s="679"/>
      <c r="MG1" s="679"/>
      <c r="MH1" s="679"/>
      <c r="MI1" s="679"/>
      <c r="MJ1" s="679"/>
      <c r="MK1" s="679"/>
      <c r="ML1" s="679"/>
      <c r="MM1" s="679"/>
      <c r="MN1" s="679"/>
      <c r="MO1" s="679"/>
      <c r="MP1" s="679"/>
      <c r="MQ1" s="679"/>
      <c r="MR1" s="679"/>
      <c r="MS1" s="679"/>
      <c r="MT1" s="679"/>
      <c r="MU1" s="679"/>
      <c r="MV1" s="679"/>
      <c r="MW1" s="679"/>
      <c r="MX1" s="679"/>
      <c r="MY1" s="679"/>
      <c r="MZ1" s="679"/>
      <c r="NA1" s="679"/>
      <c r="NB1" s="679"/>
      <c r="NC1" s="679"/>
      <c r="ND1" s="679"/>
      <c r="NE1" s="679"/>
      <c r="NF1" s="679"/>
      <c r="NG1" s="679"/>
      <c r="NH1" s="679"/>
      <c r="NI1" s="679"/>
      <c r="NJ1" s="679"/>
      <c r="NK1" s="679"/>
      <c r="NL1" s="679"/>
      <c r="NM1" s="679"/>
      <c r="NN1" s="679"/>
      <c r="NO1" s="679"/>
      <c r="NP1" s="679"/>
      <c r="NQ1" s="679"/>
      <c r="NR1" s="679"/>
      <c r="NS1" s="679"/>
      <c r="NT1" s="679"/>
      <c r="NU1" s="679"/>
      <c r="NV1" s="679"/>
      <c r="NW1" s="679"/>
      <c r="NX1" s="679"/>
      <c r="NY1" s="679"/>
      <c r="NZ1" s="679"/>
      <c r="OA1" s="679"/>
      <c r="OB1" s="679"/>
      <c r="OC1" s="679"/>
      <c r="OD1" s="679"/>
      <c r="OE1" s="679"/>
      <c r="OF1" s="679"/>
      <c r="OG1" s="679"/>
      <c r="OH1" s="679"/>
      <c r="OI1" s="679"/>
      <c r="OJ1" s="679"/>
      <c r="OK1" s="679"/>
      <c r="OL1" s="679"/>
      <c r="OM1" s="679"/>
      <c r="ON1" s="679"/>
      <c r="OO1" s="679"/>
      <c r="OP1" s="679"/>
      <c r="OQ1" s="679"/>
      <c r="OR1" s="679"/>
      <c r="OS1" s="679"/>
      <c r="OT1" s="679"/>
      <c r="OU1" s="679"/>
      <c r="OV1" s="679"/>
      <c r="OW1" s="679"/>
      <c r="OX1" s="679"/>
      <c r="OY1" s="679"/>
      <c r="OZ1" s="679"/>
      <c r="PA1" s="679"/>
      <c r="PB1" s="679"/>
      <c r="PC1" s="679"/>
      <c r="PD1" s="679"/>
      <c r="PE1" s="679"/>
      <c r="PF1" s="679"/>
      <c r="PG1" s="679"/>
      <c r="PH1" s="679"/>
      <c r="PI1" s="679"/>
      <c r="PJ1" s="679"/>
      <c r="PK1" s="679"/>
      <c r="PL1" s="679"/>
      <c r="PM1" s="679"/>
      <c r="PN1" s="679"/>
      <c r="PO1" s="679"/>
      <c r="PP1" s="679"/>
      <c r="PQ1" s="679"/>
      <c r="PR1" s="679"/>
      <c r="PS1" s="679"/>
      <c r="PT1" s="679"/>
      <c r="PU1" s="679"/>
      <c r="PV1" s="679"/>
      <c r="PW1" s="679"/>
      <c r="PX1" s="679"/>
      <c r="PY1" s="679"/>
      <c r="PZ1" s="679"/>
      <c r="QA1" s="679"/>
      <c r="QB1" s="679"/>
      <c r="QC1" s="679"/>
      <c r="QD1" s="679"/>
      <c r="QE1" s="679"/>
      <c r="QF1" s="679"/>
      <c r="QG1" s="679"/>
      <c r="QH1" s="679"/>
      <c r="QI1" s="679"/>
      <c r="QJ1" s="679"/>
      <c r="QK1" s="679"/>
      <c r="QL1" s="679"/>
      <c r="QM1" s="679"/>
      <c r="QN1" s="679"/>
      <c r="QO1" s="679"/>
      <c r="QP1" s="679"/>
      <c r="QQ1" s="679"/>
      <c r="QR1" s="679"/>
      <c r="QS1" s="679"/>
      <c r="QT1" s="679"/>
      <c r="QU1" s="679"/>
      <c r="QV1" s="679"/>
      <c r="QW1" s="679"/>
      <c r="QX1" s="679"/>
      <c r="QY1" s="679"/>
      <c r="QZ1" s="679"/>
      <c r="RA1" s="679"/>
      <c r="RB1" s="679"/>
      <c r="RC1" s="679"/>
      <c r="RD1" s="679"/>
      <c r="RE1" s="679"/>
      <c r="RF1" s="679"/>
      <c r="RG1" s="679"/>
      <c r="RH1" s="679"/>
      <c r="RI1" s="679"/>
      <c r="RJ1" s="679"/>
      <c r="RK1" s="679"/>
      <c r="RL1" s="679"/>
      <c r="RM1" s="679"/>
      <c r="RN1" s="679"/>
      <c r="RO1" s="679"/>
      <c r="RP1" s="679"/>
      <c r="RQ1" s="679"/>
      <c r="RR1" s="679"/>
      <c r="RS1" s="679"/>
      <c r="RT1" s="679"/>
      <c r="RU1" s="679"/>
      <c r="RV1" s="679"/>
      <c r="RW1" s="679"/>
      <c r="RX1" s="679"/>
      <c r="RY1" s="679"/>
      <c r="RZ1" s="679"/>
      <c r="SA1" s="679"/>
      <c r="SB1" s="679"/>
      <c r="SC1" s="679"/>
      <c r="SD1" s="679"/>
      <c r="SE1" s="679"/>
      <c r="SF1" s="679"/>
      <c r="SG1" s="679"/>
      <c r="SH1" s="679"/>
      <c r="SI1" s="679"/>
      <c r="SJ1" s="679"/>
      <c r="SK1" s="679"/>
      <c r="SL1" s="679"/>
      <c r="SM1" s="679"/>
      <c r="SN1" s="679"/>
      <c r="SO1" s="679"/>
      <c r="SP1" s="679"/>
      <c r="SQ1" s="679"/>
      <c r="SR1" s="679"/>
      <c r="SS1" s="679"/>
      <c r="ST1" s="679"/>
      <c r="SU1" s="679"/>
      <c r="SV1" s="679"/>
      <c r="SW1" s="679"/>
      <c r="SX1" s="679"/>
      <c r="SY1" s="679"/>
      <c r="SZ1" s="679"/>
      <c r="TA1" s="679"/>
      <c r="TB1" s="679"/>
      <c r="TC1" s="679"/>
      <c r="TD1" s="679"/>
      <c r="TE1" s="679"/>
      <c r="TF1" s="679"/>
      <c r="TG1" s="679"/>
      <c r="TH1" s="679"/>
      <c r="TI1" s="679"/>
      <c r="TJ1" s="679"/>
      <c r="TK1" s="679"/>
      <c r="TL1" s="679"/>
      <c r="TM1" s="679"/>
      <c r="TN1" s="679"/>
      <c r="TO1" s="679"/>
      <c r="TP1" s="679"/>
      <c r="TQ1" s="679"/>
      <c r="TR1" s="679"/>
      <c r="TS1" s="679"/>
      <c r="TT1" s="679"/>
      <c r="TU1" s="679"/>
      <c r="TV1" s="679"/>
      <c r="TW1" s="679"/>
      <c r="TX1" s="679"/>
      <c r="TY1" s="679"/>
      <c r="TZ1" s="679"/>
      <c r="UA1" s="679"/>
      <c r="UB1" s="679"/>
      <c r="UC1" s="679"/>
      <c r="UD1" s="679"/>
      <c r="UE1" s="679"/>
      <c r="UF1" s="679"/>
      <c r="UG1" s="679"/>
      <c r="UH1" s="679"/>
      <c r="UI1" s="679"/>
      <c r="UJ1" s="679"/>
      <c r="UK1" s="679"/>
      <c r="UL1" s="679"/>
      <c r="UM1" s="679"/>
      <c r="UN1" s="679"/>
      <c r="UO1" s="679"/>
      <c r="UP1" s="679"/>
      <c r="UQ1" s="679"/>
      <c r="UR1" s="679"/>
      <c r="US1" s="679"/>
      <c r="UT1" s="679"/>
      <c r="UU1" s="679"/>
      <c r="UV1" s="679"/>
      <c r="UW1" s="679"/>
      <c r="UX1" s="679"/>
      <c r="UY1" s="679"/>
      <c r="UZ1" s="679"/>
      <c r="VA1" s="679"/>
      <c r="VB1" s="679"/>
      <c r="VC1" s="679"/>
      <c r="VD1" s="679"/>
      <c r="VE1" s="679"/>
      <c r="VF1" s="679"/>
      <c r="VG1" s="679"/>
      <c r="VH1" s="679"/>
      <c r="VI1" s="679"/>
      <c r="VJ1" s="679"/>
      <c r="VK1" s="679"/>
      <c r="VL1" s="679"/>
      <c r="VM1" s="679"/>
      <c r="VN1" s="679"/>
      <c r="VO1" s="679"/>
      <c r="VP1" s="679"/>
      <c r="VQ1" s="679"/>
      <c r="VR1" s="679"/>
      <c r="VS1" s="679"/>
      <c r="VT1" s="679"/>
      <c r="VU1" s="679"/>
      <c r="VV1" s="679"/>
      <c r="VW1" s="679"/>
      <c r="VX1" s="679"/>
      <c r="VY1" s="679"/>
      <c r="VZ1" s="679"/>
      <c r="WA1" s="679"/>
      <c r="WB1" s="679"/>
      <c r="WC1" s="679"/>
      <c r="WD1" s="679"/>
      <c r="WE1" s="679"/>
      <c r="WF1" s="679"/>
      <c r="WG1" s="679"/>
      <c r="WH1" s="679"/>
      <c r="WI1" s="679"/>
      <c r="WJ1" s="679"/>
      <c r="WK1" s="679"/>
      <c r="WL1" s="679"/>
      <c r="WM1" s="679"/>
      <c r="WN1" s="679"/>
      <c r="WO1" s="679"/>
      <c r="WP1" s="679"/>
      <c r="WQ1" s="679"/>
      <c r="WR1" s="679"/>
      <c r="WS1" s="679"/>
      <c r="WT1" s="679"/>
      <c r="WU1" s="679"/>
      <c r="WV1" s="679"/>
      <c r="WW1" s="679"/>
      <c r="WX1" s="679"/>
      <c r="WY1" s="679"/>
      <c r="WZ1" s="679"/>
      <c r="XA1" s="679"/>
      <c r="XB1" s="679"/>
      <c r="XC1" s="679"/>
      <c r="XD1" s="679"/>
      <c r="XE1" s="679"/>
      <c r="XF1" s="679"/>
      <c r="XG1" s="679"/>
      <c r="XH1" s="679"/>
      <c r="XI1" s="679"/>
      <c r="XJ1" s="679"/>
      <c r="XK1" s="679"/>
      <c r="XL1" s="679"/>
      <c r="XM1" s="679"/>
      <c r="XN1" s="679"/>
      <c r="XO1" s="679"/>
      <c r="XP1" s="679"/>
      <c r="XQ1" s="679"/>
      <c r="XR1" s="679"/>
      <c r="XS1" s="679"/>
      <c r="XT1" s="679"/>
      <c r="XU1" s="679"/>
      <c r="XV1" s="679"/>
      <c r="XW1" s="679"/>
      <c r="XX1" s="679"/>
      <c r="XY1" s="679"/>
      <c r="XZ1" s="679"/>
      <c r="YA1" s="679"/>
      <c r="YB1" s="679"/>
      <c r="YC1" s="679"/>
      <c r="YD1" s="679"/>
      <c r="YE1" s="679"/>
      <c r="YF1" s="679"/>
      <c r="YG1" s="679"/>
      <c r="YH1" s="679"/>
      <c r="YI1" s="679"/>
      <c r="YJ1" s="679"/>
      <c r="YK1" s="679"/>
      <c r="YL1" s="679"/>
      <c r="YM1" s="679"/>
      <c r="YN1" s="679"/>
      <c r="YO1" s="679"/>
      <c r="YP1" s="679"/>
      <c r="YQ1" s="679"/>
      <c r="YR1" s="679"/>
      <c r="YS1" s="679"/>
      <c r="YT1" s="679"/>
      <c r="YU1" s="679"/>
      <c r="YV1" s="679"/>
      <c r="YW1" s="679"/>
      <c r="YX1" s="679"/>
      <c r="YY1" s="679"/>
      <c r="YZ1" s="679"/>
      <c r="ZA1" s="679"/>
      <c r="ZB1" s="679"/>
      <c r="ZC1" s="679"/>
      <c r="ZD1" s="679"/>
      <c r="ZE1" s="679"/>
      <c r="ZF1" s="679"/>
      <c r="ZG1" s="679"/>
      <c r="ZH1" s="679"/>
      <c r="ZI1" s="679"/>
      <c r="ZJ1" s="679"/>
      <c r="ZK1" s="679"/>
      <c r="ZL1" s="679"/>
      <c r="ZM1" s="679"/>
      <c r="ZN1" s="679"/>
      <c r="ZO1" s="679"/>
      <c r="ZP1" s="679"/>
      <c r="ZQ1" s="679"/>
      <c r="ZR1" s="679"/>
      <c r="ZS1" s="679"/>
      <c r="ZT1" s="679"/>
      <c r="ZU1" s="679"/>
      <c r="ZV1" s="679"/>
      <c r="ZW1" s="679"/>
      <c r="ZX1" s="679"/>
      <c r="ZY1" s="679"/>
      <c r="ZZ1" s="679"/>
      <c r="AAA1" s="679"/>
      <c r="AAB1" s="679"/>
      <c r="AAC1" s="679"/>
      <c r="AAD1" s="679"/>
      <c r="AAE1" s="679"/>
      <c r="AAF1" s="679"/>
      <c r="AAG1" s="679"/>
      <c r="AAH1" s="679"/>
      <c r="AAI1" s="679"/>
      <c r="AAJ1" s="679"/>
      <c r="AAK1" s="679"/>
      <c r="AAL1" s="679"/>
      <c r="AAM1" s="679"/>
      <c r="AAN1" s="679"/>
      <c r="AAO1" s="679"/>
      <c r="AAP1" s="679"/>
      <c r="AAQ1" s="679"/>
      <c r="AAR1" s="679"/>
      <c r="AAS1" s="679"/>
      <c r="AAT1" s="679"/>
      <c r="AAU1" s="679"/>
      <c r="AAV1" s="679"/>
      <c r="AAW1" s="679"/>
      <c r="AAX1" s="679"/>
      <c r="AAY1" s="679"/>
      <c r="AAZ1" s="679"/>
      <c r="ABA1" s="679"/>
      <c r="ABB1" s="679"/>
      <c r="ABC1" s="679"/>
      <c r="ABD1" s="679"/>
      <c r="ABE1" s="679"/>
      <c r="ABF1" s="679"/>
      <c r="ABG1" s="679"/>
      <c r="ABH1" s="679"/>
      <c r="ABI1" s="679"/>
      <c r="ABJ1" s="679"/>
      <c r="ABK1" s="679"/>
      <c r="ABL1" s="679"/>
      <c r="ABM1" s="679"/>
      <c r="ABN1" s="679"/>
      <c r="ABO1" s="679"/>
      <c r="ABP1" s="679"/>
      <c r="ABQ1" s="679"/>
      <c r="ABR1" s="679"/>
      <c r="ABS1" s="679"/>
      <c r="ABT1" s="679"/>
      <c r="ABU1" s="679"/>
      <c r="ABV1" s="679"/>
      <c r="ABW1" s="679"/>
      <c r="ABX1" s="679"/>
      <c r="ABY1" s="679"/>
      <c r="ABZ1" s="679"/>
      <c r="ACA1" s="679"/>
      <c r="ACB1" s="679"/>
      <c r="ACC1" s="679"/>
      <c r="ACD1" s="679"/>
      <c r="ACE1" s="679"/>
      <c r="ACF1" s="679"/>
      <c r="ACG1" s="679"/>
      <c r="ACH1" s="679"/>
      <c r="ACI1" s="679"/>
      <c r="ACJ1" s="679"/>
      <c r="ACK1" s="679"/>
      <c r="ACL1" s="679"/>
      <c r="ACM1" s="679"/>
      <c r="ACN1" s="679"/>
      <c r="ACO1" s="679"/>
      <c r="ACP1" s="679"/>
      <c r="ACQ1" s="679"/>
      <c r="ACR1" s="679"/>
      <c r="ACS1" s="679"/>
      <c r="ACT1" s="679"/>
      <c r="ACU1" s="679"/>
      <c r="ACV1" s="679"/>
      <c r="ACW1" s="679"/>
      <c r="ACX1" s="679"/>
      <c r="ACY1" s="679"/>
      <c r="ACZ1" s="679"/>
      <c r="ADA1" s="679"/>
      <c r="ADB1" s="679"/>
      <c r="ADC1" s="679"/>
      <c r="ADD1" s="679"/>
      <c r="ADE1" s="679"/>
      <c r="ADF1" s="679"/>
      <c r="ADG1" s="679"/>
      <c r="ADH1" s="679"/>
      <c r="ADI1" s="679"/>
      <c r="ADJ1" s="679"/>
      <c r="ADK1" s="679"/>
      <c r="ADL1" s="679"/>
      <c r="ADM1" s="679"/>
      <c r="ADN1" s="679"/>
      <c r="ADO1" s="679"/>
      <c r="ADP1" s="679"/>
      <c r="ADQ1" s="679"/>
      <c r="ADR1" s="679"/>
      <c r="ADS1" s="679"/>
      <c r="ADT1" s="679"/>
      <c r="ADU1" s="679"/>
      <c r="ADV1" s="679"/>
      <c r="ADW1" s="679"/>
      <c r="ADX1" s="679"/>
      <c r="ADY1" s="679"/>
      <c r="ADZ1" s="679"/>
      <c r="AEA1" s="679"/>
      <c r="AEB1" s="679"/>
      <c r="AEC1" s="679"/>
      <c r="AED1" s="679"/>
      <c r="AEE1" s="679"/>
      <c r="AEF1" s="679"/>
      <c r="AEG1" s="679"/>
      <c r="AEH1" s="679"/>
      <c r="AEI1" s="679"/>
      <c r="AEJ1" s="679"/>
      <c r="AEK1" s="679"/>
      <c r="AEL1" s="679"/>
      <c r="AEM1" s="679"/>
      <c r="AEN1" s="679"/>
      <c r="AEO1" s="679"/>
      <c r="AEP1" s="679"/>
      <c r="AEQ1" s="679"/>
      <c r="AER1" s="679"/>
      <c r="AES1" s="679"/>
      <c r="AET1" s="679"/>
      <c r="AEU1" s="679"/>
      <c r="AEV1" s="679"/>
      <c r="AEW1" s="679"/>
      <c r="AEX1" s="679"/>
      <c r="AEY1" s="679"/>
      <c r="AEZ1" s="679"/>
      <c r="AFA1" s="679"/>
      <c r="AFB1" s="679"/>
      <c r="AFC1" s="679"/>
      <c r="AFD1" s="679"/>
      <c r="AFE1" s="679"/>
      <c r="AFF1" s="679"/>
      <c r="AFG1" s="679"/>
      <c r="AFH1" s="679"/>
      <c r="AFI1" s="679"/>
      <c r="AFJ1" s="679"/>
      <c r="AFK1" s="679"/>
      <c r="AFL1" s="679"/>
      <c r="AFM1" s="679"/>
      <c r="AFN1" s="679"/>
      <c r="AFO1" s="679"/>
      <c r="AFP1" s="679"/>
      <c r="AFQ1" s="679"/>
      <c r="AFR1" s="679"/>
      <c r="AFS1" s="679"/>
      <c r="AFT1" s="679"/>
      <c r="AFU1" s="679"/>
      <c r="AFV1" s="679"/>
      <c r="AFW1" s="679"/>
      <c r="AFX1" s="679"/>
      <c r="AFY1" s="679"/>
      <c r="AFZ1" s="679"/>
      <c r="AGA1" s="679"/>
      <c r="AGB1" s="679"/>
      <c r="AGC1" s="679"/>
      <c r="AGD1" s="679"/>
      <c r="AGE1" s="679"/>
      <c r="AGF1" s="679"/>
      <c r="AGG1" s="679"/>
      <c r="AGH1" s="679"/>
      <c r="AGI1" s="679"/>
      <c r="AGJ1" s="679"/>
      <c r="AGK1" s="679"/>
      <c r="AGL1" s="679"/>
      <c r="AGM1" s="679"/>
      <c r="AGN1" s="679"/>
      <c r="AGO1" s="679"/>
      <c r="AGP1" s="679"/>
      <c r="AGQ1" s="679"/>
      <c r="AGR1" s="679"/>
      <c r="AGS1" s="679"/>
      <c r="AGT1" s="679"/>
      <c r="AGU1" s="679"/>
      <c r="AGV1" s="679"/>
      <c r="AGW1" s="679"/>
      <c r="AGX1" s="679"/>
      <c r="AGY1" s="679"/>
      <c r="AGZ1" s="679"/>
      <c r="AHA1" s="679"/>
      <c r="AHB1" s="679"/>
      <c r="AHC1" s="679"/>
      <c r="AHD1" s="679"/>
      <c r="AHE1" s="679"/>
      <c r="AHF1" s="679"/>
      <c r="AHG1" s="679"/>
      <c r="AHH1" s="679"/>
      <c r="AHI1" s="679"/>
      <c r="AHJ1" s="679"/>
      <c r="AHK1" s="679"/>
      <c r="AHL1" s="679"/>
      <c r="AHM1" s="679"/>
      <c r="AHN1" s="679"/>
      <c r="AHO1" s="679"/>
      <c r="AHP1" s="679"/>
      <c r="AHQ1" s="679"/>
      <c r="AHR1" s="679"/>
      <c r="AHS1" s="679"/>
      <c r="AHT1" s="679"/>
      <c r="AHU1" s="679"/>
      <c r="AHV1" s="679"/>
      <c r="AHW1" s="679"/>
      <c r="AHX1" s="679"/>
      <c r="AHY1" s="679"/>
      <c r="AHZ1" s="679"/>
      <c r="AIA1" s="679"/>
      <c r="AIB1" s="679"/>
      <c r="AIC1" s="679"/>
      <c r="AID1" s="679"/>
      <c r="AIE1" s="679"/>
      <c r="AIF1" s="679"/>
      <c r="AIG1" s="679"/>
      <c r="AIH1" s="679"/>
      <c r="AII1" s="679"/>
      <c r="AIJ1" s="679"/>
      <c r="AIK1" s="679"/>
      <c r="AIL1" s="679"/>
      <c r="AIM1" s="679"/>
      <c r="AIN1" s="679"/>
      <c r="AIO1" s="679"/>
      <c r="AIP1" s="679"/>
      <c r="AIQ1" s="679"/>
      <c r="AIR1" s="679"/>
      <c r="AIS1" s="679"/>
      <c r="AIT1" s="679"/>
      <c r="AIU1" s="679"/>
      <c r="AIV1" s="679"/>
      <c r="AIW1" s="679"/>
      <c r="AIX1" s="679"/>
      <c r="AIY1" s="679"/>
      <c r="AIZ1" s="679"/>
      <c r="AJA1" s="679"/>
      <c r="AJB1" s="679"/>
      <c r="AJC1" s="679"/>
      <c r="AJD1" s="679"/>
      <c r="AJE1" s="679"/>
      <c r="AJF1" s="679"/>
      <c r="AJG1" s="679"/>
      <c r="AJH1" s="679"/>
      <c r="AJI1" s="679"/>
      <c r="AJJ1" s="679"/>
      <c r="AJK1" s="679"/>
      <c r="AJL1" s="679"/>
      <c r="AJM1" s="679"/>
      <c r="AJN1" s="679"/>
      <c r="AJO1" s="679"/>
      <c r="AJP1" s="679"/>
      <c r="AJQ1" s="679"/>
      <c r="AJR1" s="679"/>
      <c r="AJS1" s="679"/>
      <c r="AJT1" s="679"/>
      <c r="AJU1" s="679"/>
      <c r="AJV1" s="679"/>
      <c r="AJW1" s="679"/>
      <c r="AJX1" s="679"/>
      <c r="AJY1" s="679"/>
      <c r="AJZ1" s="679"/>
      <c r="AKA1" s="679"/>
      <c r="AKB1" s="679"/>
      <c r="AKC1" s="679"/>
      <c r="AKD1" s="679"/>
      <c r="AKE1" s="679"/>
      <c r="AKF1" s="679"/>
      <c r="AKG1" s="679"/>
      <c r="AKH1" s="679"/>
      <c r="AKI1" s="679"/>
      <c r="AKJ1" s="679"/>
      <c r="AKK1" s="679"/>
      <c r="AKL1" s="679"/>
      <c r="AKM1" s="679"/>
      <c r="AKN1" s="679"/>
      <c r="AKO1" s="679"/>
      <c r="AKP1" s="679"/>
      <c r="AKQ1" s="679"/>
      <c r="AKR1" s="679"/>
      <c r="AKS1" s="679"/>
      <c r="AKT1" s="679"/>
      <c r="AKU1" s="679"/>
      <c r="AKV1" s="679"/>
      <c r="AKW1" s="679"/>
      <c r="AKX1" s="679"/>
      <c r="AKY1" s="679"/>
      <c r="AKZ1" s="679"/>
      <c r="ALA1" s="679"/>
      <c r="ALB1" s="679"/>
      <c r="ALC1" s="679"/>
      <c r="ALD1" s="679"/>
      <c r="ALE1" s="679"/>
      <c r="ALF1" s="679"/>
      <c r="ALG1" s="679"/>
      <c r="ALH1" s="679"/>
      <c r="ALI1" s="679"/>
      <c r="ALJ1" s="679"/>
      <c r="ALK1" s="679"/>
      <c r="ALL1" s="679"/>
      <c r="ALM1" s="679"/>
      <c r="ALN1" s="679"/>
      <c r="ALO1" s="679"/>
      <c r="ALP1" s="679"/>
      <c r="ALQ1" s="679"/>
      <c r="ALR1" s="679"/>
      <c r="ALS1" s="679"/>
      <c r="ALT1" s="679"/>
      <c r="ALU1" s="679"/>
      <c r="ALV1" s="679"/>
      <c r="ALW1" s="679"/>
      <c r="ALX1" s="679"/>
      <c r="ALY1" s="679"/>
      <c r="ALZ1" s="679"/>
      <c r="AMA1" s="679"/>
      <c r="AMB1" s="679"/>
      <c r="AMC1" s="679"/>
      <c r="AMD1" s="679"/>
      <c r="AME1" s="679"/>
      <c r="AMF1" s="679"/>
      <c r="AMG1" s="679"/>
      <c r="AMH1" s="679"/>
      <c r="AMI1" s="679"/>
      <c r="AMJ1" s="679"/>
      <c r="AMK1" s="679"/>
      <c r="AML1" s="679"/>
      <c r="AMM1" s="679"/>
      <c r="AMN1" s="679"/>
      <c r="AMO1" s="679"/>
      <c r="AMP1" s="679"/>
      <c r="AMQ1" s="679"/>
      <c r="AMR1" s="679"/>
      <c r="AMS1" s="679"/>
      <c r="AMT1" s="679"/>
      <c r="AMU1" s="679"/>
      <c r="AMV1" s="679"/>
      <c r="AMW1" s="679"/>
      <c r="AMX1" s="679"/>
      <c r="AMY1" s="679"/>
      <c r="AMZ1" s="679"/>
      <c r="ANA1" s="679"/>
      <c r="ANB1" s="679"/>
      <c r="ANC1" s="679"/>
      <c r="AND1" s="679"/>
      <c r="ANE1" s="679"/>
      <c r="ANF1" s="679"/>
      <c r="ANG1" s="679"/>
      <c r="ANH1" s="679"/>
      <c r="ANI1" s="679"/>
      <c r="ANJ1" s="679"/>
      <c r="ANK1" s="679"/>
      <c r="ANL1" s="679"/>
      <c r="ANM1" s="679"/>
      <c r="ANN1" s="679"/>
      <c r="ANO1" s="679"/>
      <c r="ANP1" s="679"/>
      <c r="ANQ1" s="679"/>
      <c r="ANR1" s="679"/>
      <c r="ANS1" s="679"/>
      <c r="ANT1" s="679"/>
      <c r="ANU1" s="679"/>
      <c r="ANV1" s="679"/>
      <c r="ANW1" s="679"/>
      <c r="ANX1" s="679"/>
      <c r="ANY1" s="679"/>
      <c r="ANZ1" s="679"/>
      <c r="AOA1" s="679"/>
      <c r="AOB1" s="679"/>
      <c r="AOC1" s="679"/>
      <c r="AOD1" s="679"/>
      <c r="AOE1" s="679"/>
      <c r="AOF1" s="679"/>
      <c r="AOG1" s="679"/>
      <c r="AOH1" s="679"/>
      <c r="AOI1" s="679"/>
      <c r="AOJ1" s="679"/>
      <c r="AOK1" s="679"/>
      <c r="AOL1" s="679"/>
      <c r="AOM1" s="679"/>
      <c r="AON1" s="679"/>
      <c r="AOO1" s="679"/>
      <c r="AOP1" s="679"/>
      <c r="AOQ1" s="679"/>
      <c r="AOR1" s="679"/>
      <c r="AOS1" s="679"/>
      <c r="AOT1" s="679"/>
      <c r="AOU1" s="679"/>
      <c r="AOV1" s="679"/>
      <c r="AOW1" s="679"/>
      <c r="AOX1" s="679"/>
      <c r="AOY1" s="679"/>
      <c r="AOZ1" s="679"/>
      <c r="APA1" s="679"/>
      <c r="APB1" s="679"/>
      <c r="APC1" s="679"/>
      <c r="APD1" s="679"/>
      <c r="APE1" s="679"/>
      <c r="APF1" s="679"/>
      <c r="APG1" s="679"/>
      <c r="APH1" s="679"/>
      <c r="API1" s="679"/>
      <c r="APJ1" s="679"/>
      <c r="APK1" s="679"/>
      <c r="APL1" s="679"/>
      <c r="APM1" s="679"/>
      <c r="APN1" s="679"/>
      <c r="APO1" s="679"/>
      <c r="APP1" s="679"/>
      <c r="APQ1" s="679"/>
      <c r="APR1" s="679"/>
      <c r="APS1" s="679"/>
      <c r="APT1" s="679"/>
      <c r="APU1" s="679"/>
      <c r="APV1" s="679"/>
      <c r="APW1" s="679"/>
      <c r="APX1" s="679"/>
      <c r="APY1" s="679"/>
      <c r="APZ1" s="679"/>
      <c r="AQA1" s="679"/>
      <c r="AQB1" s="679"/>
      <c r="AQC1" s="679"/>
      <c r="AQD1" s="679"/>
      <c r="AQE1" s="679"/>
      <c r="AQF1" s="679"/>
      <c r="AQG1" s="679"/>
      <c r="AQH1" s="679"/>
      <c r="AQI1" s="679"/>
      <c r="AQJ1" s="679"/>
      <c r="AQK1" s="679"/>
      <c r="AQL1" s="679"/>
      <c r="AQM1" s="679"/>
      <c r="AQN1" s="679"/>
      <c r="AQO1" s="679"/>
      <c r="AQP1" s="679"/>
      <c r="AQQ1" s="679"/>
      <c r="AQR1" s="679"/>
      <c r="AQS1" s="679"/>
      <c r="AQT1" s="679"/>
      <c r="AQU1" s="679"/>
      <c r="AQV1" s="679"/>
      <c r="AQW1" s="679"/>
      <c r="AQX1" s="679"/>
      <c r="AQY1" s="679"/>
      <c r="AQZ1" s="679"/>
      <c r="ARA1" s="679"/>
      <c r="ARB1" s="679"/>
      <c r="ARC1" s="679"/>
      <c r="ARD1" s="679"/>
      <c r="ARE1" s="679"/>
      <c r="ARF1" s="679"/>
      <c r="ARG1" s="679"/>
      <c r="ARH1" s="679"/>
      <c r="ARI1" s="679"/>
      <c r="ARJ1" s="679"/>
      <c r="ARK1" s="679"/>
      <c r="ARL1" s="679"/>
      <c r="ARM1" s="679"/>
      <c r="ARN1" s="679"/>
      <c r="ARO1" s="679"/>
      <c r="ARP1" s="679"/>
      <c r="ARQ1" s="679"/>
      <c r="ARR1" s="679"/>
      <c r="ARS1" s="679"/>
      <c r="ART1" s="679"/>
      <c r="ARU1" s="679"/>
      <c r="ARV1" s="679"/>
      <c r="ARW1" s="679"/>
      <c r="ARX1" s="679"/>
      <c r="ARY1" s="679"/>
      <c r="ARZ1" s="679"/>
      <c r="ASA1" s="679"/>
      <c r="ASB1" s="679"/>
      <c r="ASC1" s="679"/>
      <c r="ASD1" s="679"/>
      <c r="ASE1" s="679"/>
      <c r="ASF1" s="679"/>
      <c r="ASG1" s="679"/>
      <c r="ASH1" s="679"/>
      <c r="ASI1" s="679"/>
      <c r="ASJ1" s="679"/>
      <c r="ASK1" s="679"/>
      <c r="ASL1" s="679"/>
      <c r="ASM1" s="679"/>
      <c r="ASN1" s="679"/>
      <c r="ASO1" s="679"/>
      <c r="ASP1" s="679"/>
      <c r="ASQ1" s="679"/>
      <c r="ASR1" s="679"/>
      <c r="ASS1" s="679"/>
      <c r="AST1" s="679"/>
      <c r="ASU1" s="679"/>
      <c r="ASV1" s="679"/>
      <c r="ASW1" s="679"/>
      <c r="ASX1" s="679"/>
      <c r="ASY1" s="679"/>
      <c r="ASZ1" s="679"/>
      <c r="ATA1" s="679"/>
      <c r="ATB1" s="679"/>
      <c r="ATC1" s="679"/>
      <c r="ATD1" s="679"/>
      <c r="ATE1" s="679"/>
      <c r="ATF1" s="679"/>
      <c r="ATG1" s="679"/>
      <c r="ATH1" s="679"/>
      <c r="ATI1" s="679"/>
      <c r="ATJ1" s="679"/>
      <c r="ATK1" s="679"/>
      <c r="ATL1" s="679"/>
      <c r="ATM1" s="679"/>
      <c r="ATN1" s="679"/>
      <c r="ATO1" s="679"/>
      <c r="ATP1" s="679"/>
      <c r="ATQ1" s="679"/>
      <c r="ATR1" s="679"/>
      <c r="ATS1" s="679"/>
      <c r="ATT1" s="679"/>
      <c r="ATU1" s="679"/>
      <c r="ATV1" s="679"/>
      <c r="ATW1" s="679"/>
      <c r="ATX1" s="679"/>
      <c r="ATY1" s="679"/>
      <c r="ATZ1" s="679"/>
      <c r="AUA1" s="679"/>
      <c r="AUB1" s="679"/>
      <c r="AUC1" s="679"/>
      <c r="AUD1" s="679"/>
      <c r="AUE1" s="679"/>
      <c r="AUF1" s="679"/>
      <c r="AUG1" s="679"/>
      <c r="AUH1" s="679"/>
      <c r="AUI1" s="679"/>
      <c r="AUJ1" s="679"/>
      <c r="AUK1" s="679"/>
      <c r="AUL1" s="679"/>
      <c r="AUM1" s="679"/>
      <c r="AUN1" s="679"/>
      <c r="AUO1" s="679"/>
      <c r="AUP1" s="679"/>
      <c r="AUQ1" s="679"/>
      <c r="AUR1" s="679"/>
      <c r="AUS1" s="679"/>
      <c r="AUT1" s="679"/>
      <c r="AUU1" s="679"/>
      <c r="AUV1" s="679"/>
      <c r="AUW1" s="679"/>
      <c r="AUX1" s="679"/>
      <c r="AUY1" s="679"/>
      <c r="AUZ1" s="679"/>
      <c r="AVA1" s="679"/>
      <c r="AVB1" s="679"/>
      <c r="AVC1" s="679"/>
      <c r="AVD1" s="679"/>
      <c r="AVE1" s="679"/>
      <c r="AVF1" s="679"/>
      <c r="AVG1" s="679"/>
      <c r="AVH1" s="679"/>
      <c r="AVI1" s="679"/>
      <c r="AVJ1" s="679"/>
      <c r="AVK1" s="679"/>
      <c r="AVL1" s="679"/>
      <c r="AVM1" s="679"/>
      <c r="AVN1" s="679"/>
      <c r="AVO1" s="679"/>
      <c r="AVP1" s="679"/>
      <c r="AVQ1" s="679"/>
      <c r="AVR1" s="679"/>
      <c r="AVS1" s="679"/>
      <c r="AVT1" s="679"/>
      <c r="AVU1" s="679"/>
      <c r="AVV1" s="679"/>
      <c r="AVW1" s="679"/>
      <c r="AVX1" s="679"/>
      <c r="AVY1" s="679"/>
      <c r="AVZ1" s="679"/>
      <c r="AWA1" s="679"/>
      <c r="AWB1" s="679"/>
      <c r="AWC1" s="679"/>
      <c r="AWD1" s="679"/>
      <c r="AWE1" s="679"/>
      <c r="AWF1" s="679"/>
      <c r="AWG1" s="679"/>
      <c r="AWH1" s="679"/>
      <c r="AWI1" s="679"/>
      <c r="AWJ1" s="679"/>
      <c r="AWK1" s="679"/>
      <c r="AWL1" s="679"/>
      <c r="AWM1" s="679"/>
      <c r="AWN1" s="679"/>
      <c r="AWO1" s="679"/>
      <c r="AWP1" s="679"/>
      <c r="AWQ1" s="679"/>
      <c r="AWR1" s="679"/>
      <c r="AWS1" s="679"/>
      <c r="AWT1" s="679"/>
      <c r="AWU1" s="679"/>
      <c r="AWV1" s="679"/>
      <c r="AWW1" s="679"/>
      <c r="AWX1" s="679"/>
      <c r="AWY1" s="679"/>
      <c r="AWZ1" s="679"/>
      <c r="AXA1" s="679"/>
      <c r="AXB1" s="679"/>
      <c r="AXC1" s="679"/>
      <c r="AXD1" s="679"/>
      <c r="AXE1" s="679"/>
      <c r="AXF1" s="679"/>
      <c r="AXG1" s="679"/>
      <c r="AXH1" s="679"/>
      <c r="AXI1" s="679"/>
      <c r="AXJ1" s="679"/>
      <c r="AXK1" s="679"/>
      <c r="AXL1" s="679"/>
      <c r="AXM1" s="679"/>
      <c r="AXN1" s="679"/>
      <c r="AXO1" s="679"/>
      <c r="AXP1" s="679"/>
      <c r="AXQ1" s="679"/>
      <c r="AXR1" s="679"/>
      <c r="AXS1" s="679"/>
      <c r="AXT1" s="679"/>
      <c r="AXU1" s="679"/>
      <c r="AXV1" s="679"/>
      <c r="AXW1" s="679"/>
      <c r="AXX1" s="679"/>
      <c r="AXY1" s="679"/>
      <c r="AXZ1" s="679"/>
      <c r="AYA1" s="679"/>
      <c r="AYB1" s="679"/>
      <c r="AYC1" s="679"/>
      <c r="AYD1" s="679"/>
      <c r="AYE1" s="679"/>
      <c r="AYF1" s="679"/>
      <c r="AYG1" s="679"/>
      <c r="AYH1" s="679"/>
      <c r="AYI1" s="679"/>
      <c r="AYJ1" s="679"/>
      <c r="AYK1" s="679"/>
      <c r="AYL1" s="679"/>
      <c r="AYM1" s="679"/>
      <c r="AYN1" s="679"/>
      <c r="AYO1" s="679"/>
      <c r="AYP1" s="679"/>
      <c r="AYQ1" s="679"/>
      <c r="AYR1" s="679"/>
      <c r="AYS1" s="679"/>
      <c r="AYT1" s="679"/>
      <c r="AYU1" s="679"/>
      <c r="AYV1" s="679"/>
      <c r="AYW1" s="679"/>
      <c r="AYX1" s="679"/>
      <c r="AYY1" s="679"/>
      <c r="AYZ1" s="679"/>
      <c r="AZA1" s="679"/>
      <c r="AZB1" s="679"/>
      <c r="AZC1" s="679"/>
      <c r="AZD1" s="679"/>
      <c r="AZE1" s="679"/>
      <c r="AZF1" s="679"/>
      <c r="AZG1" s="679"/>
      <c r="AZH1" s="679"/>
      <c r="AZI1" s="679"/>
      <c r="AZJ1" s="679"/>
      <c r="AZK1" s="679"/>
      <c r="AZL1" s="679"/>
      <c r="AZM1" s="679"/>
      <c r="AZN1" s="679"/>
      <c r="AZO1" s="679"/>
      <c r="AZP1" s="679"/>
      <c r="AZQ1" s="679"/>
      <c r="AZR1" s="679"/>
      <c r="AZS1" s="679"/>
      <c r="AZT1" s="679"/>
      <c r="AZU1" s="679"/>
      <c r="AZV1" s="679"/>
      <c r="AZW1" s="679"/>
      <c r="AZX1" s="679"/>
      <c r="AZY1" s="679"/>
      <c r="AZZ1" s="679"/>
      <c r="BAA1" s="679"/>
      <c r="BAB1" s="679"/>
      <c r="BAC1" s="679"/>
      <c r="BAD1" s="679"/>
      <c r="BAE1" s="679"/>
      <c r="BAF1" s="679"/>
      <c r="BAG1" s="679"/>
      <c r="BAH1" s="679"/>
      <c r="BAI1" s="679"/>
      <c r="BAJ1" s="679"/>
      <c r="BAK1" s="679"/>
      <c r="BAL1" s="679"/>
      <c r="BAM1" s="679"/>
      <c r="BAN1" s="679"/>
      <c r="BAO1" s="679"/>
      <c r="BAP1" s="679"/>
      <c r="BAQ1" s="679"/>
      <c r="BAR1" s="679"/>
      <c r="BAS1" s="679"/>
      <c r="BAT1" s="679"/>
      <c r="BAU1" s="679"/>
      <c r="BAV1" s="679"/>
      <c r="BAW1" s="679"/>
      <c r="BAX1" s="679"/>
      <c r="BAY1" s="679"/>
      <c r="BAZ1" s="679"/>
      <c r="BBA1" s="679"/>
      <c r="BBB1" s="679"/>
      <c r="BBC1" s="679"/>
      <c r="BBD1" s="679"/>
      <c r="BBE1" s="679"/>
      <c r="BBF1" s="679"/>
      <c r="BBG1" s="679"/>
      <c r="BBH1" s="679"/>
      <c r="BBI1" s="679"/>
      <c r="BBJ1" s="679"/>
      <c r="BBK1" s="679"/>
      <c r="BBL1" s="679"/>
      <c r="BBM1" s="679"/>
      <c r="BBN1" s="679"/>
      <c r="BBO1" s="679"/>
      <c r="BBP1" s="679"/>
      <c r="BBQ1" s="679"/>
      <c r="BBR1" s="679"/>
      <c r="BBS1" s="679"/>
      <c r="BBT1" s="679"/>
      <c r="BBU1" s="679"/>
      <c r="BBV1" s="679"/>
      <c r="BBW1" s="679"/>
      <c r="BBX1" s="679"/>
      <c r="BBY1" s="679"/>
      <c r="BBZ1" s="679"/>
      <c r="BCA1" s="679"/>
      <c r="BCB1" s="679"/>
      <c r="BCC1" s="679"/>
      <c r="BCD1" s="679"/>
      <c r="BCE1" s="679"/>
      <c r="BCF1" s="679"/>
      <c r="BCG1" s="679"/>
      <c r="BCH1" s="679"/>
      <c r="BCI1" s="679"/>
      <c r="BCJ1" s="679"/>
      <c r="BCK1" s="679"/>
      <c r="BCL1" s="679"/>
      <c r="BCM1" s="679"/>
      <c r="BCN1" s="679"/>
      <c r="BCO1" s="679"/>
      <c r="BCP1" s="679"/>
      <c r="BCQ1" s="679"/>
      <c r="BCR1" s="679"/>
      <c r="BCS1" s="679"/>
      <c r="BCT1" s="679"/>
      <c r="BCU1" s="679"/>
      <c r="BCV1" s="679"/>
      <c r="BCW1" s="679"/>
      <c r="BCX1" s="679"/>
      <c r="BCY1" s="679"/>
      <c r="BCZ1" s="679"/>
      <c r="BDA1" s="679"/>
      <c r="BDB1" s="679"/>
      <c r="BDC1" s="679"/>
      <c r="BDD1" s="679"/>
      <c r="BDE1" s="679"/>
      <c r="BDF1" s="679"/>
      <c r="BDG1" s="679"/>
      <c r="BDH1" s="679"/>
      <c r="BDI1" s="679"/>
      <c r="BDJ1" s="679"/>
      <c r="BDK1" s="679"/>
      <c r="BDL1" s="679"/>
      <c r="BDM1" s="679"/>
      <c r="BDN1" s="679"/>
      <c r="BDO1" s="679"/>
      <c r="BDP1" s="679"/>
      <c r="BDQ1" s="679"/>
      <c r="BDR1" s="679"/>
      <c r="BDS1" s="679"/>
      <c r="BDT1" s="679"/>
      <c r="BDU1" s="679"/>
      <c r="BDV1" s="679"/>
      <c r="BDW1" s="679"/>
      <c r="BDX1" s="679"/>
      <c r="BDY1" s="679"/>
      <c r="BDZ1" s="679"/>
      <c r="BEA1" s="679"/>
      <c r="BEB1" s="679"/>
      <c r="BEC1" s="679"/>
      <c r="BED1" s="679"/>
      <c r="BEE1" s="679"/>
      <c r="BEF1" s="679"/>
      <c r="BEG1" s="679"/>
      <c r="BEH1" s="679"/>
      <c r="BEI1" s="679"/>
      <c r="BEJ1" s="679"/>
      <c r="BEK1" s="679"/>
      <c r="BEL1" s="679"/>
      <c r="BEM1" s="679"/>
      <c r="BEN1" s="679"/>
      <c r="BEO1" s="679"/>
      <c r="BEP1" s="679"/>
      <c r="BEQ1" s="679"/>
      <c r="BER1" s="679"/>
      <c r="BES1" s="679"/>
      <c r="BET1" s="679"/>
      <c r="BEU1" s="679"/>
      <c r="BEV1" s="679"/>
      <c r="BEW1" s="679"/>
      <c r="BEX1" s="679"/>
      <c r="BEY1" s="679"/>
      <c r="BEZ1" s="679"/>
      <c r="BFA1" s="679"/>
      <c r="BFB1" s="679"/>
      <c r="BFC1" s="679"/>
      <c r="BFD1" s="679"/>
      <c r="BFE1" s="679"/>
      <c r="BFF1" s="679"/>
      <c r="BFG1" s="679"/>
      <c r="BFH1" s="679"/>
      <c r="BFI1" s="679"/>
      <c r="BFJ1" s="679"/>
      <c r="BFK1" s="679"/>
      <c r="BFL1" s="679"/>
      <c r="BFM1" s="679"/>
      <c r="BFN1" s="679"/>
      <c r="BFO1" s="679"/>
      <c r="BFP1" s="679"/>
      <c r="BFQ1" s="679"/>
      <c r="BFR1" s="679"/>
      <c r="BFS1" s="679"/>
      <c r="BFT1" s="679"/>
      <c r="BFU1" s="679"/>
      <c r="BFV1" s="679"/>
      <c r="BFW1" s="679"/>
      <c r="BFX1" s="679"/>
      <c r="BFY1" s="679"/>
      <c r="BFZ1" s="679"/>
      <c r="BGA1" s="679"/>
      <c r="BGB1" s="679"/>
      <c r="BGC1" s="679"/>
      <c r="BGD1" s="679"/>
      <c r="BGE1" s="679"/>
      <c r="BGF1" s="679"/>
      <c r="BGG1" s="679"/>
      <c r="BGH1" s="679"/>
      <c r="BGI1" s="679"/>
      <c r="BGJ1" s="679"/>
      <c r="BGK1" s="679"/>
      <c r="BGL1" s="679"/>
      <c r="BGM1" s="679"/>
      <c r="BGN1" s="679"/>
      <c r="BGO1" s="679"/>
      <c r="BGP1" s="679"/>
      <c r="BGQ1" s="679"/>
      <c r="BGR1" s="679"/>
      <c r="BGS1" s="679"/>
      <c r="BGT1" s="679"/>
      <c r="BGU1" s="679"/>
      <c r="BGV1" s="679"/>
      <c r="BGW1" s="679"/>
      <c r="BGX1" s="679"/>
      <c r="BGY1" s="679"/>
      <c r="BGZ1" s="679"/>
      <c r="BHA1" s="679"/>
      <c r="BHB1" s="679"/>
      <c r="BHC1" s="679"/>
      <c r="BHD1" s="679"/>
      <c r="BHE1" s="679"/>
      <c r="BHF1" s="679"/>
      <c r="BHG1" s="679"/>
      <c r="BHH1" s="679"/>
      <c r="BHI1" s="679"/>
      <c r="BHJ1" s="679"/>
      <c r="BHK1" s="679"/>
      <c r="BHL1" s="679"/>
      <c r="BHM1" s="679"/>
      <c r="BHN1" s="679"/>
      <c r="BHO1" s="679"/>
      <c r="BHP1" s="679"/>
      <c r="BHQ1" s="679"/>
      <c r="BHR1" s="679"/>
      <c r="BHS1" s="679"/>
      <c r="BHT1" s="679"/>
      <c r="BHU1" s="679"/>
      <c r="BHV1" s="679"/>
      <c r="BHW1" s="679"/>
      <c r="BHX1" s="679"/>
      <c r="BHY1" s="679"/>
      <c r="BHZ1" s="679"/>
      <c r="BIA1" s="679"/>
      <c r="BIB1" s="679"/>
      <c r="BIC1" s="679"/>
      <c r="BID1" s="679"/>
      <c r="BIE1" s="679"/>
      <c r="BIF1" s="679"/>
      <c r="BIG1" s="679"/>
      <c r="BIH1" s="679"/>
      <c r="BII1" s="679"/>
      <c r="BIJ1" s="679"/>
      <c r="BIK1" s="679"/>
      <c r="BIL1" s="679"/>
      <c r="BIM1" s="679"/>
      <c r="BIN1" s="679"/>
      <c r="BIO1" s="679"/>
      <c r="BIP1" s="679"/>
      <c r="BIQ1" s="679"/>
      <c r="BIR1" s="679"/>
      <c r="BIS1" s="679"/>
      <c r="BIT1" s="679"/>
      <c r="BIU1" s="679"/>
      <c r="BIV1" s="679"/>
      <c r="BIW1" s="679"/>
      <c r="BIX1" s="679"/>
      <c r="BIY1" s="679"/>
      <c r="BIZ1" s="679"/>
      <c r="BJA1" s="679"/>
      <c r="BJB1" s="679"/>
      <c r="BJC1" s="679"/>
      <c r="BJD1" s="679"/>
      <c r="BJE1" s="679"/>
      <c r="BJF1" s="679"/>
      <c r="BJG1" s="679"/>
      <c r="BJH1" s="679"/>
      <c r="BJI1" s="679"/>
      <c r="BJJ1" s="679"/>
      <c r="BJK1" s="679"/>
      <c r="BJL1" s="679"/>
      <c r="BJM1" s="679"/>
      <c r="BJN1" s="679"/>
      <c r="BJO1" s="679"/>
      <c r="BJP1" s="679"/>
      <c r="BJQ1" s="679"/>
      <c r="BJR1" s="679"/>
      <c r="BJS1" s="679"/>
      <c r="BJT1" s="679"/>
      <c r="BJU1" s="679"/>
      <c r="BJV1" s="679"/>
      <c r="BJW1" s="679"/>
      <c r="BJX1" s="679"/>
      <c r="BJY1" s="679"/>
      <c r="BJZ1" s="679"/>
      <c r="BKA1" s="679"/>
      <c r="BKB1" s="679"/>
      <c r="BKC1" s="679"/>
      <c r="BKD1" s="679"/>
      <c r="BKE1" s="679"/>
      <c r="BKF1" s="679"/>
      <c r="BKG1" s="679"/>
      <c r="BKH1" s="679"/>
      <c r="BKI1" s="679"/>
      <c r="BKJ1" s="679"/>
      <c r="BKK1" s="679"/>
      <c r="BKL1" s="679"/>
      <c r="BKM1" s="679"/>
      <c r="BKN1" s="679"/>
      <c r="BKO1" s="679"/>
      <c r="BKP1" s="679"/>
      <c r="BKQ1" s="679"/>
      <c r="BKR1" s="679"/>
      <c r="BKS1" s="679"/>
      <c r="BKT1" s="679"/>
      <c r="BKU1" s="679"/>
      <c r="BKV1" s="679"/>
      <c r="BKW1" s="679"/>
      <c r="BKX1" s="679"/>
      <c r="BKY1" s="679"/>
      <c r="BKZ1" s="679"/>
      <c r="BLA1" s="679"/>
      <c r="BLB1" s="679"/>
      <c r="BLC1" s="679"/>
      <c r="BLD1" s="679"/>
      <c r="BLE1" s="679"/>
      <c r="BLF1" s="679"/>
      <c r="BLG1" s="679"/>
      <c r="BLH1" s="679"/>
      <c r="BLI1" s="679"/>
      <c r="BLJ1" s="679"/>
      <c r="BLK1" s="679"/>
      <c r="BLL1" s="679"/>
      <c r="BLM1" s="679"/>
      <c r="BLN1" s="679"/>
      <c r="BLO1" s="679"/>
      <c r="BLP1" s="679"/>
      <c r="BLQ1" s="679"/>
      <c r="BLR1" s="679"/>
      <c r="BLS1" s="679"/>
      <c r="BLT1" s="679"/>
      <c r="BLU1" s="679"/>
      <c r="BLV1" s="679"/>
      <c r="BLW1" s="679"/>
      <c r="BLX1" s="679"/>
      <c r="BLY1" s="679"/>
      <c r="BLZ1" s="679"/>
      <c r="BMA1" s="679"/>
      <c r="BMB1" s="679"/>
      <c r="BMC1" s="679"/>
      <c r="BMD1" s="679"/>
      <c r="BME1" s="679"/>
      <c r="BMF1" s="679"/>
      <c r="BMG1" s="679"/>
      <c r="BMH1" s="679"/>
      <c r="BMI1" s="679"/>
      <c r="BMJ1" s="679"/>
      <c r="BMK1" s="679"/>
      <c r="BML1" s="679"/>
      <c r="BMM1" s="679"/>
      <c r="BMN1" s="679"/>
      <c r="BMO1" s="679"/>
      <c r="BMP1" s="679"/>
      <c r="BMQ1" s="679"/>
      <c r="BMR1" s="679"/>
      <c r="BMS1" s="679"/>
      <c r="BMT1" s="679"/>
      <c r="BMU1" s="679"/>
      <c r="BMV1" s="679"/>
      <c r="BMW1" s="679"/>
      <c r="BMX1" s="679"/>
      <c r="BMY1" s="679"/>
      <c r="BMZ1" s="679"/>
      <c r="BNA1" s="679"/>
      <c r="BNB1" s="679"/>
      <c r="BNC1" s="679"/>
      <c r="BND1" s="679"/>
      <c r="BNE1" s="679"/>
      <c r="BNF1" s="679"/>
      <c r="BNG1" s="679"/>
      <c r="BNH1" s="679"/>
      <c r="BNI1" s="679"/>
      <c r="BNJ1" s="679"/>
      <c r="BNK1" s="679"/>
      <c r="BNL1" s="679"/>
      <c r="BNM1" s="679"/>
      <c r="BNN1" s="679"/>
      <c r="BNO1" s="679"/>
      <c r="BNP1" s="679"/>
      <c r="BNQ1" s="679"/>
      <c r="BNR1" s="679"/>
      <c r="BNS1" s="679"/>
      <c r="BNT1" s="679"/>
      <c r="BNU1" s="679"/>
      <c r="BNV1" s="679"/>
      <c r="BNW1" s="679"/>
      <c r="BNX1" s="679"/>
      <c r="BNY1" s="679"/>
      <c r="BNZ1" s="679"/>
      <c r="BOA1" s="679"/>
      <c r="BOB1" s="679"/>
      <c r="BOC1" s="679"/>
      <c r="BOD1" s="679"/>
      <c r="BOE1" s="679"/>
      <c r="BOF1" s="679"/>
      <c r="BOG1" s="679"/>
      <c r="BOH1" s="679"/>
      <c r="BOI1" s="679"/>
      <c r="BOJ1" s="679"/>
      <c r="BOK1" s="679"/>
      <c r="BOL1" s="679"/>
      <c r="BOM1" s="679"/>
      <c r="BON1" s="679"/>
      <c r="BOO1" s="679"/>
      <c r="BOP1" s="679"/>
      <c r="BOQ1" s="679"/>
      <c r="BOR1" s="679"/>
      <c r="BOS1" s="679"/>
      <c r="BOT1" s="679"/>
      <c r="BOU1" s="679"/>
      <c r="BOV1" s="679"/>
      <c r="BOW1" s="679"/>
      <c r="BOX1" s="679"/>
      <c r="BOY1" s="679"/>
      <c r="BOZ1" s="679"/>
      <c r="BPA1" s="679"/>
      <c r="BPB1" s="679"/>
      <c r="BPC1" s="679"/>
      <c r="BPD1" s="679"/>
      <c r="BPE1" s="679"/>
      <c r="BPF1" s="679"/>
      <c r="BPG1" s="679"/>
      <c r="BPH1" s="679"/>
      <c r="BPI1" s="679"/>
      <c r="BPJ1" s="679"/>
      <c r="BPK1" s="679"/>
      <c r="BPL1" s="679"/>
      <c r="BPM1" s="679"/>
      <c r="BPN1" s="679"/>
      <c r="BPO1" s="679"/>
      <c r="BPP1" s="679"/>
      <c r="BPQ1" s="679"/>
      <c r="BPR1" s="679"/>
      <c r="BPS1" s="679"/>
      <c r="BPT1" s="679"/>
      <c r="BPU1" s="679"/>
      <c r="BPV1" s="679"/>
      <c r="BPW1" s="679"/>
      <c r="BPX1" s="679"/>
      <c r="BPY1" s="679"/>
      <c r="BPZ1" s="679"/>
      <c r="BQA1" s="679"/>
      <c r="BQB1" s="679"/>
      <c r="BQC1" s="679"/>
      <c r="BQD1" s="679"/>
      <c r="BQE1" s="679"/>
      <c r="BQF1" s="679"/>
      <c r="BQG1" s="679"/>
      <c r="BQH1" s="679"/>
      <c r="BQI1" s="679"/>
      <c r="BQJ1" s="679"/>
      <c r="BQK1" s="679"/>
      <c r="BQL1" s="679"/>
      <c r="BQM1" s="679"/>
      <c r="BQN1" s="679"/>
      <c r="BQO1" s="679"/>
      <c r="BQP1" s="679"/>
      <c r="BQQ1" s="679"/>
      <c r="BQR1" s="679"/>
      <c r="BQS1" s="679"/>
      <c r="BQT1" s="679"/>
      <c r="BQU1" s="679"/>
      <c r="BQV1" s="679"/>
      <c r="BQW1" s="679"/>
      <c r="BQX1" s="679"/>
      <c r="BQY1" s="679"/>
      <c r="BQZ1" s="679"/>
      <c r="BRA1" s="679"/>
      <c r="BRB1" s="679"/>
      <c r="BRC1" s="679"/>
      <c r="BRD1" s="679"/>
      <c r="BRE1" s="679"/>
      <c r="BRF1" s="679"/>
      <c r="BRG1" s="679"/>
      <c r="BRH1" s="679"/>
      <c r="BRI1" s="679"/>
      <c r="BRJ1" s="679"/>
      <c r="BRK1" s="679"/>
      <c r="BRL1" s="679"/>
      <c r="BRM1" s="679"/>
      <c r="BRN1" s="679"/>
      <c r="BRO1" s="679"/>
      <c r="BRP1" s="679"/>
      <c r="BRQ1" s="679"/>
      <c r="BRR1" s="679"/>
      <c r="BRS1" s="679"/>
      <c r="BRT1" s="679"/>
      <c r="BRU1" s="679"/>
      <c r="BRV1" s="679"/>
      <c r="BRW1" s="679"/>
      <c r="BRX1" s="679"/>
      <c r="BRY1" s="679"/>
      <c r="BRZ1" s="679"/>
      <c r="BSA1" s="679"/>
      <c r="BSB1" s="679"/>
      <c r="BSC1" s="679"/>
      <c r="BSD1" s="679"/>
      <c r="BSE1" s="679"/>
      <c r="BSF1" s="679"/>
      <c r="BSG1" s="679"/>
      <c r="BSH1" s="679"/>
      <c r="BSI1" s="679"/>
      <c r="BSJ1" s="679"/>
      <c r="BSK1" s="679"/>
      <c r="BSL1" s="679"/>
      <c r="BSM1" s="679"/>
      <c r="BSN1" s="679"/>
      <c r="BSO1" s="679"/>
      <c r="BSP1" s="679"/>
      <c r="BSQ1" s="679"/>
      <c r="BSR1" s="679"/>
      <c r="BSS1" s="679"/>
      <c r="BST1" s="679"/>
      <c r="BSU1" s="679"/>
      <c r="BSV1" s="679"/>
      <c r="BSW1" s="679"/>
      <c r="BSX1" s="679"/>
      <c r="BSY1" s="679"/>
      <c r="BSZ1" s="679"/>
      <c r="BTA1" s="679"/>
      <c r="BTB1" s="679"/>
      <c r="BTC1" s="679"/>
      <c r="BTD1" s="679"/>
      <c r="BTE1" s="679"/>
      <c r="BTF1" s="679"/>
      <c r="BTG1" s="679"/>
      <c r="BTH1" s="679"/>
      <c r="BTI1" s="679"/>
      <c r="BTJ1" s="679"/>
      <c r="BTK1" s="679"/>
      <c r="BTL1" s="679"/>
      <c r="BTM1" s="679"/>
      <c r="BTN1" s="679"/>
      <c r="BTO1" s="679"/>
      <c r="BTP1" s="679"/>
      <c r="BTQ1" s="679"/>
      <c r="BTR1" s="679"/>
      <c r="BTS1" s="679"/>
      <c r="BTT1" s="679"/>
      <c r="BTU1" s="679"/>
      <c r="BTV1" s="679"/>
      <c r="BTW1" s="679"/>
      <c r="BTX1" s="679"/>
      <c r="BTY1" s="679"/>
      <c r="BTZ1" s="679"/>
      <c r="BUA1" s="679"/>
      <c r="BUB1" s="679"/>
      <c r="BUC1" s="679"/>
      <c r="BUD1" s="679"/>
      <c r="BUE1" s="679"/>
      <c r="BUF1" s="679"/>
      <c r="BUG1" s="679"/>
      <c r="BUH1" s="679"/>
      <c r="BUI1" s="679"/>
      <c r="BUJ1" s="679"/>
      <c r="BUK1" s="679"/>
      <c r="BUL1" s="679"/>
      <c r="BUM1" s="679"/>
      <c r="BUN1" s="679"/>
      <c r="BUO1" s="679"/>
      <c r="BUP1" s="679"/>
      <c r="BUQ1" s="679"/>
      <c r="BUR1" s="679"/>
      <c r="BUS1" s="679"/>
      <c r="BUT1" s="679"/>
      <c r="BUU1" s="679"/>
      <c r="BUV1" s="679"/>
      <c r="BUW1" s="679"/>
      <c r="BUX1" s="679"/>
      <c r="BUY1" s="679"/>
      <c r="BUZ1" s="679"/>
      <c r="BVA1" s="679"/>
      <c r="BVB1" s="679"/>
      <c r="BVC1" s="679"/>
      <c r="BVD1" s="679"/>
      <c r="BVE1" s="679"/>
      <c r="BVF1" s="679"/>
      <c r="BVG1" s="679"/>
      <c r="BVH1" s="679"/>
      <c r="BVI1" s="679"/>
      <c r="BVJ1" s="679"/>
      <c r="BVK1" s="679"/>
      <c r="BVL1" s="679"/>
      <c r="BVM1" s="679"/>
      <c r="BVN1" s="679"/>
      <c r="BVO1" s="679"/>
      <c r="BVP1" s="679"/>
      <c r="BVQ1" s="679"/>
      <c r="BVR1" s="679"/>
      <c r="BVS1" s="679"/>
      <c r="BVT1" s="679"/>
      <c r="BVU1" s="679"/>
      <c r="BVV1" s="679"/>
      <c r="BVW1" s="679"/>
      <c r="BVX1" s="679"/>
      <c r="BVY1" s="679"/>
      <c r="BVZ1" s="679"/>
      <c r="BWA1" s="679"/>
      <c r="BWB1" s="679"/>
      <c r="BWC1" s="679"/>
      <c r="BWD1" s="679"/>
      <c r="BWE1" s="679"/>
      <c r="BWF1" s="679"/>
      <c r="BWG1" s="679"/>
      <c r="BWH1" s="679"/>
      <c r="BWI1" s="679"/>
      <c r="BWJ1" s="679"/>
      <c r="BWK1" s="679"/>
      <c r="BWL1" s="679"/>
      <c r="BWM1" s="679"/>
      <c r="BWN1" s="679"/>
      <c r="BWO1" s="679"/>
      <c r="BWP1" s="679"/>
      <c r="BWQ1" s="679"/>
      <c r="BWR1" s="679"/>
      <c r="BWS1" s="679"/>
      <c r="BWT1" s="679"/>
      <c r="BWU1" s="679"/>
      <c r="BWV1" s="679"/>
      <c r="BWW1" s="679"/>
      <c r="BWX1" s="679"/>
      <c r="BWY1" s="679"/>
      <c r="BWZ1" s="679"/>
      <c r="BXA1" s="679"/>
      <c r="BXB1" s="679"/>
      <c r="BXC1" s="679"/>
      <c r="BXD1" s="679"/>
      <c r="BXE1" s="679"/>
      <c r="BXF1" s="679"/>
      <c r="BXG1" s="679"/>
      <c r="BXH1" s="679"/>
      <c r="BXI1" s="679"/>
      <c r="BXJ1" s="679"/>
      <c r="BXK1" s="679"/>
      <c r="BXL1" s="679"/>
      <c r="BXM1" s="679"/>
      <c r="BXN1" s="679"/>
      <c r="BXO1" s="679"/>
      <c r="BXP1" s="679"/>
      <c r="BXQ1" s="679"/>
      <c r="BXR1" s="679"/>
      <c r="BXS1" s="679"/>
      <c r="BXT1" s="679"/>
      <c r="BXU1" s="679"/>
      <c r="BXV1" s="679"/>
      <c r="BXW1" s="679"/>
      <c r="BXX1" s="679"/>
      <c r="BXY1" s="679"/>
      <c r="BXZ1" s="679"/>
      <c r="BYA1" s="679"/>
      <c r="BYB1" s="679"/>
      <c r="BYC1" s="679"/>
      <c r="BYD1" s="679"/>
      <c r="BYE1" s="679"/>
      <c r="BYF1" s="679"/>
      <c r="BYG1" s="679"/>
      <c r="BYH1" s="679"/>
      <c r="BYI1" s="679"/>
      <c r="BYJ1" s="679"/>
      <c r="BYK1" s="679"/>
      <c r="BYL1" s="679"/>
      <c r="BYM1" s="679"/>
      <c r="BYN1" s="679"/>
      <c r="BYO1" s="679"/>
      <c r="BYP1" s="679"/>
      <c r="BYQ1" s="679"/>
      <c r="BYR1" s="679"/>
      <c r="BYS1" s="679"/>
      <c r="BYT1" s="679"/>
      <c r="BYU1" s="679"/>
      <c r="BYV1" s="679"/>
      <c r="BYW1" s="679"/>
      <c r="BYX1" s="679"/>
      <c r="BYY1" s="679"/>
      <c r="BYZ1" s="679"/>
      <c r="BZA1" s="679"/>
      <c r="BZB1" s="679"/>
      <c r="BZC1" s="679"/>
      <c r="BZD1" s="679"/>
      <c r="BZE1" s="679"/>
      <c r="BZF1" s="679"/>
      <c r="BZG1" s="679"/>
      <c r="BZH1" s="679"/>
      <c r="BZI1" s="679"/>
      <c r="BZJ1" s="679"/>
      <c r="BZK1" s="679"/>
      <c r="BZL1" s="679"/>
      <c r="BZM1" s="679"/>
      <c r="BZN1" s="679"/>
      <c r="BZO1" s="679"/>
      <c r="BZP1" s="679"/>
      <c r="BZQ1" s="679"/>
      <c r="BZR1" s="679"/>
      <c r="BZS1" s="679"/>
      <c r="BZT1" s="679"/>
      <c r="BZU1" s="679"/>
      <c r="BZV1" s="679"/>
      <c r="BZW1" s="679"/>
      <c r="BZX1" s="679"/>
      <c r="BZY1" s="679"/>
      <c r="BZZ1" s="679"/>
      <c r="CAA1" s="679"/>
      <c r="CAB1" s="679"/>
      <c r="CAC1" s="679"/>
      <c r="CAD1" s="679"/>
      <c r="CAE1" s="679"/>
      <c r="CAF1" s="679"/>
      <c r="CAG1" s="679"/>
      <c r="CAH1" s="679"/>
      <c r="CAI1" s="679"/>
      <c r="CAJ1" s="679"/>
      <c r="CAK1" s="679"/>
      <c r="CAL1" s="679"/>
      <c r="CAM1" s="679"/>
      <c r="CAN1" s="679"/>
      <c r="CAO1" s="679"/>
      <c r="CAP1" s="679"/>
      <c r="CAQ1" s="679"/>
      <c r="CAR1" s="679"/>
      <c r="CAS1" s="679"/>
      <c r="CAT1" s="679"/>
      <c r="CAU1" s="679"/>
      <c r="CAV1" s="679"/>
      <c r="CAW1" s="679"/>
      <c r="CAX1" s="679"/>
      <c r="CAY1" s="679"/>
      <c r="CAZ1" s="679"/>
      <c r="CBA1" s="679"/>
      <c r="CBB1" s="679"/>
      <c r="CBC1" s="679"/>
      <c r="CBD1" s="679"/>
      <c r="CBE1" s="679"/>
      <c r="CBF1" s="679"/>
      <c r="CBG1" s="679"/>
      <c r="CBH1" s="679"/>
      <c r="CBI1" s="679"/>
      <c r="CBJ1" s="679"/>
      <c r="CBK1" s="679"/>
      <c r="CBL1" s="679"/>
      <c r="CBM1" s="679"/>
      <c r="CBN1" s="679"/>
      <c r="CBO1" s="679"/>
      <c r="CBP1" s="679"/>
      <c r="CBQ1" s="679"/>
      <c r="CBR1" s="679"/>
      <c r="CBS1" s="679"/>
      <c r="CBT1" s="679"/>
      <c r="CBU1" s="679"/>
      <c r="CBV1" s="679"/>
      <c r="CBW1" s="679"/>
      <c r="CBX1" s="679"/>
      <c r="CBY1" s="679"/>
      <c r="CBZ1" s="679"/>
      <c r="CCA1" s="679"/>
      <c r="CCB1" s="679"/>
      <c r="CCC1" s="679"/>
      <c r="CCD1" s="679"/>
      <c r="CCE1" s="679"/>
      <c r="CCF1" s="679"/>
      <c r="CCG1" s="679"/>
      <c r="CCH1" s="679"/>
      <c r="CCI1" s="679"/>
      <c r="CCJ1" s="679"/>
      <c r="CCK1" s="679"/>
      <c r="CCL1" s="679"/>
      <c r="CCM1" s="679"/>
      <c r="CCN1" s="679"/>
      <c r="CCO1" s="679"/>
      <c r="CCP1" s="679"/>
      <c r="CCQ1" s="679"/>
      <c r="CCR1" s="679"/>
      <c r="CCS1" s="679"/>
      <c r="CCT1" s="679"/>
      <c r="CCU1" s="679"/>
      <c r="CCV1" s="679"/>
      <c r="CCW1" s="679"/>
      <c r="CCX1" s="679"/>
      <c r="CCY1" s="679"/>
      <c r="CCZ1" s="679"/>
      <c r="CDA1" s="679"/>
      <c r="CDB1" s="679"/>
      <c r="CDC1" s="679"/>
      <c r="CDD1" s="679"/>
      <c r="CDE1" s="679"/>
      <c r="CDF1" s="679"/>
      <c r="CDG1" s="679"/>
      <c r="CDH1" s="679"/>
      <c r="CDI1" s="679"/>
      <c r="CDJ1" s="679"/>
      <c r="CDK1" s="679"/>
      <c r="CDL1" s="679"/>
      <c r="CDM1" s="679"/>
      <c r="CDN1" s="679"/>
      <c r="CDO1" s="679"/>
      <c r="CDP1" s="679"/>
      <c r="CDQ1" s="679"/>
      <c r="CDR1" s="679"/>
      <c r="CDS1" s="679"/>
      <c r="CDT1" s="679"/>
      <c r="CDU1" s="679"/>
      <c r="CDV1" s="679"/>
      <c r="CDW1" s="679"/>
      <c r="CDX1" s="679"/>
      <c r="CDY1" s="679"/>
      <c r="CDZ1" s="679"/>
      <c r="CEA1" s="679"/>
      <c r="CEB1" s="679"/>
      <c r="CEC1" s="679"/>
      <c r="CED1" s="679"/>
      <c r="CEE1" s="679"/>
      <c r="CEF1" s="679"/>
      <c r="CEG1" s="679"/>
      <c r="CEH1" s="679"/>
      <c r="CEI1" s="679"/>
      <c r="CEJ1" s="679"/>
      <c r="CEK1" s="679"/>
      <c r="CEL1" s="679"/>
      <c r="CEM1" s="679"/>
      <c r="CEN1" s="679"/>
      <c r="CEO1" s="679"/>
      <c r="CEP1" s="679"/>
      <c r="CEQ1" s="679"/>
      <c r="CER1" s="679"/>
      <c r="CES1" s="679"/>
      <c r="CET1" s="679"/>
      <c r="CEU1" s="679"/>
      <c r="CEV1" s="679"/>
      <c r="CEW1" s="679"/>
      <c r="CEX1" s="679"/>
      <c r="CEY1" s="679"/>
      <c r="CEZ1" s="679"/>
      <c r="CFA1" s="679"/>
      <c r="CFB1" s="679"/>
      <c r="CFC1" s="679"/>
      <c r="CFD1" s="679"/>
      <c r="CFE1" s="679"/>
      <c r="CFF1" s="679"/>
      <c r="CFG1" s="679"/>
      <c r="CFH1" s="679"/>
      <c r="CFI1" s="679"/>
      <c r="CFJ1" s="679"/>
      <c r="CFK1" s="679"/>
      <c r="CFL1" s="679"/>
      <c r="CFM1" s="679"/>
      <c r="CFN1" s="679"/>
      <c r="CFO1" s="679"/>
      <c r="CFP1" s="679"/>
      <c r="CFQ1" s="679"/>
      <c r="CFR1" s="679"/>
      <c r="CFS1" s="679"/>
      <c r="CFT1" s="679"/>
      <c r="CFU1" s="679"/>
      <c r="CFV1" s="679"/>
      <c r="CFW1" s="679"/>
      <c r="CFX1" s="679"/>
      <c r="CFY1" s="679"/>
      <c r="CFZ1" s="679"/>
      <c r="CGA1" s="679"/>
      <c r="CGB1" s="679"/>
      <c r="CGC1" s="679"/>
      <c r="CGD1" s="679"/>
      <c r="CGE1" s="679"/>
      <c r="CGF1" s="679"/>
      <c r="CGG1" s="679"/>
      <c r="CGH1" s="679"/>
      <c r="CGI1" s="679"/>
      <c r="CGJ1" s="679"/>
      <c r="CGK1" s="679"/>
      <c r="CGL1" s="679"/>
      <c r="CGM1" s="679"/>
      <c r="CGN1" s="679"/>
      <c r="CGO1" s="679"/>
      <c r="CGP1" s="679"/>
      <c r="CGQ1" s="679"/>
      <c r="CGR1" s="679"/>
      <c r="CGS1" s="679"/>
      <c r="CGT1" s="679"/>
      <c r="CGU1" s="679"/>
      <c r="CGV1" s="679"/>
      <c r="CGW1" s="679"/>
      <c r="CGX1" s="679"/>
      <c r="CGY1" s="679"/>
      <c r="CGZ1" s="679"/>
      <c r="CHA1" s="679"/>
      <c r="CHB1" s="679"/>
      <c r="CHC1" s="679"/>
      <c r="CHD1" s="679"/>
      <c r="CHE1" s="679"/>
      <c r="CHF1" s="679"/>
      <c r="CHG1" s="679"/>
      <c r="CHH1" s="679"/>
      <c r="CHI1" s="679"/>
      <c r="CHJ1" s="679"/>
      <c r="CHK1" s="679"/>
      <c r="CHL1" s="679"/>
      <c r="CHM1" s="679"/>
      <c r="CHN1" s="679"/>
      <c r="CHO1" s="679"/>
      <c r="CHP1" s="679"/>
      <c r="CHQ1" s="679"/>
      <c r="CHR1" s="679"/>
      <c r="CHS1" s="679"/>
      <c r="CHT1" s="679"/>
      <c r="CHU1" s="679"/>
      <c r="CHV1" s="679"/>
      <c r="CHW1" s="679"/>
      <c r="CHX1" s="679"/>
      <c r="CHY1" s="679"/>
      <c r="CHZ1" s="679"/>
      <c r="CIA1" s="679"/>
      <c r="CIB1" s="679"/>
      <c r="CIC1" s="679"/>
      <c r="CID1" s="679"/>
      <c r="CIE1" s="679"/>
      <c r="CIF1" s="679"/>
      <c r="CIG1" s="679"/>
      <c r="CIH1" s="679"/>
      <c r="CII1" s="679"/>
      <c r="CIJ1" s="679"/>
      <c r="CIK1" s="679"/>
      <c r="CIL1" s="679"/>
      <c r="CIM1" s="679"/>
      <c r="CIN1" s="679"/>
      <c r="CIO1" s="679"/>
      <c r="CIP1" s="679"/>
      <c r="CIQ1" s="679"/>
      <c r="CIR1" s="679"/>
      <c r="CIS1" s="679"/>
      <c r="CIT1" s="679"/>
      <c r="CIU1" s="679"/>
      <c r="CIV1" s="679"/>
      <c r="CIW1" s="679"/>
      <c r="CIX1" s="679"/>
      <c r="CIY1" s="679"/>
      <c r="CIZ1" s="679"/>
      <c r="CJA1" s="679"/>
      <c r="CJB1" s="679"/>
      <c r="CJC1" s="679"/>
      <c r="CJD1" s="679"/>
      <c r="CJE1" s="679"/>
      <c r="CJF1" s="679"/>
      <c r="CJG1" s="679"/>
      <c r="CJH1" s="679"/>
      <c r="CJI1" s="679"/>
      <c r="CJJ1" s="679"/>
      <c r="CJK1" s="679"/>
      <c r="CJL1" s="679"/>
      <c r="CJM1" s="679"/>
      <c r="CJN1" s="679"/>
      <c r="CJO1" s="679"/>
      <c r="CJP1" s="679"/>
      <c r="CJQ1" s="679"/>
      <c r="CJR1" s="679"/>
      <c r="CJS1" s="679"/>
      <c r="CJT1" s="679"/>
      <c r="CJU1" s="679"/>
      <c r="CJV1" s="679"/>
      <c r="CJW1" s="679"/>
      <c r="CJX1" s="679"/>
      <c r="CJY1" s="679"/>
      <c r="CJZ1" s="679"/>
      <c r="CKA1" s="679"/>
      <c r="CKB1" s="679"/>
      <c r="CKC1" s="679"/>
      <c r="CKD1" s="679"/>
      <c r="CKE1" s="679"/>
      <c r="CKF1" s="679"/>
      <c r="CKG1" s="679"/>
      <c r="CKH1" s="679"/>
      <c r="CKI1" s="679"/>
      <c r="CKJ1" s="679"/>
      <c r="CKK1" s="679"/>
      <c r="CKL1" s="679"/>
      <c r="CKM1" s="679"/>
      <c r="CKN1" s="679"/>
      <c r="CKO1" s="679"/>
      <c r="CKP1" s="679"/>
      <c r="CKQ1" s="679"/>
      <c r="CKR1" s="679"/>
      <c r="CKS1" s="679"/>
      <c r="CKT1" s="679"/>
      <c r="CKU1" s="679"/>
      <c r="CKV1" s="679"/>
      <c r="CKW1" s="679"/>
      <c r="CKX1" s="679"/>
      <c r="CKY1" s="679"/>
      <c r="CKZ1" s="679"/>
      <c r="CLA1" s="679"/>
      <c r="CLB1" s="679"/>
      <c r="CLC1" s="679"/>
      <c r="CLD1" s="679"/>
      <c r="CLE1" s="679"/>
      <c r="CLF1" s="679"/>
      <c r="CLG1" s="679"/>
      <c r="CLH1" s="679"/>
      <c r="CLI1" s="679"/>
      <c r="CLJ1" s="679"/>
      <c r="CLK1" s="679"/>
      <c r="CLL1" s="679"/>
      <c r="CLM1" s="679"/>
      <c r="CLN1" s="679"/>
      <c r="CLO1" s="679"/>
      <c r="CLP1" s="679"/>
      <c r="CLQ1" s="679"/>
      <c r="CLR1" s="679"/>
      <c r="CLS1" s="679"/>
      <c r="CLT1" s="679"/>
      <c r="CLU1" s="679"/>
      <c r="CLV1" s="679"/>
      <c r="CLW1" s="679"/>
      <c r="CLX1" s="679"/>
      <c r="CLY1" s="679"/>
      <c r="CLZ1" s="679"/>
      <c r="CMA1" s="679"/>
      <c r="CMB1" s="679"/>
      <c r="CMC1" s="679"/>
      <c r="CMD1" s="679"/>
      <c r="CME1" s="679"/>
      <c r="CMF1" s="679"/>
      <c r="CMG1" s="679"/>
      <c r="CMH1" s="679"/>
      <c r="CMI1" s="679"/>
      <c r="CMJ1" s="679"/>
      <c r="CMK1" s="679"/>
      <c r="CML1" s="679"/>
      <c r="CMM1" s="679"/>
      <c r="CMN1" s="679"/>
      <c r="CMO1" s="679"/>
      <c r="CMP1" s="679"/>
      <c r="CMQ1" s="679"/>
      <c r="CMR1" s="679"/>
      <c r="CMS1" s="679"/>
      <c r="CMT1" s="679"/>
      <c r="CMU1" s="679"/>
      <c r="CMV1" s="679"/>
      <c r="CMW1" s="679"/>
      <c r="CMX1" s="679"/>
      <c r="CMY1" s="679"/>
      <c r="CMZ1" s="679"/>
      <c r="CNA1" s="679"/>
      <c r="CNB1" s="679"/>
      <c r="CNC1" s="679"/>
      <c r="CND1" s="679"/>
      <c r="CNE1" s="679"/>
      <c r="CNF1" s="679"/>
      <c r="CNG1" s="679"/>
      <c r="CNH1" s="679"/>
      <c r="CNI1" s="679"/>
      <c r="CNJ1" s="679"/>
      <c r="CNK1" s="679"/>
      <c r="CNL1" s="679"/>
      <c r="CNM1" s="679"/>
      <c r="CNN1" s="679"/>
      <c r="CNO1" s="679"/>
      <c r="CNP1" s="679"/>
      <c r="CNQ1" s="679"/>
      <c r="CNR1" s="679"/>
      <c r="CNS1" s="679"/>
      <c r="CNT1" s="679"/>
      <c r="CNU1" s="679"/>
      <c r="CNV1" s="679"/>
      <c r="CNW1" s="679"/>
      <c r="CNX1" s="679"/>
      <c r="CNY1" s="679"/>
      <c r="CNZ1" s="679"/>
      <c r="COA1" s="679"/>
      <c r="COB1" s="679"/>
      <c r="COC1" s="679"/>
      <c r="COD1" s="679"/>
      <c r="COE1" s="679"/>
      <c r="COF1" s="679"/>
      <c r="COG1" s="679"/>
      <c r="COH1" s="679"/>
      <c r="COI1" s="679"/>
      <c r="COJ1" s="679"/>
      <c r="COK1" s="679"/>
      <c r="COL1" s="679"/>
      <c r="COM1" s="679"/>
      <c r="CON1" s="679"/>
      <c r="COO1" s="679"/>
      <c r="COP1" s="679"/>
      <c r="COQ1" s="679"/>
      <c r="COR1" s="679"/>
      <c r="COS1" s="679"/>
      <c r="COT1" s="679"/>
      <c r="COU1" s="679"/>
      <c r="COV1" s="679"/>
      <c r="COW1" s="679"/>
      <c r="COX1" s="679"/>
      <c r="COY1" s="679"/>
      <c r="COZ1" s="679"/>
      <c r="CPA1" s="679"/>
      <c r="CPB1" s="679"/>
      <c r="CPC1" s="679"/>
      <c r="CPD1" s="679"/>
      <c r="CPE1" s="679"/>
      <c r="CPF1" s="679"/>
      <c r="CPG1" s="679"/>
      <c r="CPH1" s="679"/>
      <c r="CPI1" s="679"/>
      <c r="CPJ1" s="679"/>
      <c r="CPK1" s="679"/>
      <c r="CPL1" s="679"/>
      <c r="CPM1" s="679"/>
      <c r="CPN1" s="679"/>
      <c r="CPO1" s="679"/>
      <c r="CPP1" s="679"/>
      <c r="CPQ1" s="679"/>
      <c r="CPR1" s="679"/>
      <c r="CPS1" s="679"/>
      <c r="CPT1" s="679"/>
      <c r="CPU1" s="679"/>
      <c r="CPV1" s="679"/>
      <c r="CPW1" s="679"/>
      <c r="CPX1" s="679"/>
      <c r="CPY1" s="679"/>
      <c r="CPZ1" s="679"/>
      <c r="CQA1" s="679"/>
      <c r="CQB1" s="679"/>
      <c r="CQC1" s="679"/>
      <c r="CQD1" s="679"/>
      <c r="CQE1" s="679"/>
      <c r="CQF1" s="679"/>
      <c r="CQG1" s="679"/>
      <c r="CQH1" s="679"/>
      <c r="CQI1" s="679"/>
      <c r="CQJ1" s="679"/>
      <c r="CQK1" s="679"/>
      <c r="CQL1" s="679"/>
      <c r="CQM1" s="679"/>
      <c r="CQN1" s="679"/>
      <c r="CQO1" s="679"/>
      <c r="CQP1" s="679"/>
      <c r="CQQ1" s="679"/>
      <c r="CQR1" s="679"/>
      <c r="CQS1" s="679"/>
      <c r="CQT1" s="679"/>
      <c r="CQU1" s="679"/>
      <c r="CQV1" s="679"/>
      <c r="CQW1" s="679"/>
      <c r="CQX1" s="679"/>
      <c r="CQY1" s="679"/>
      <c r="CQZ1" s="679"/>
      <c r="CRA1" s="679"/>
      <c r="CRB1" s="679"/>
      <c r="CRC1" s="679"/>
      <c r="CRD1" s="679"/>
      <c r="CRE1" s="679"/>
      <c r="CRF1" s="679"/>
      <c r="CRG1" s="679"/>
      <c r="CRH1" s="679"/>
      <c r="CRI1" s="679"/>
      <c r="CRJ1" s="679"/>
      <c r="CRK1" s="679"/>
      <c r="CRL1" s="679"/>
      <c r="CRM1" s="679"/>
      <c r="CRN1" s="679"/>
      <c r="CRO1" s="679"/>
      <c r="CRP1" s="679"/>
      <c r="CRQ1" s="679"/>
      <c r="CRR1" s="679"/>
      <c r="CRS1" s="679"/>
      <c r="CRT1" s="679"/>
      <c r="CRU1" s="679"/>
      <c r="CRV1" s="679"/>
      <c r="CRW1" s="679"/>
      <c r="CRX1" s="679"/>
      <c r="CRY1" s="679"/>
      <c r="CRZ1" s="679"/>
      <c r="CSA1" s="679"/>
      <c r="CSB1" s="679"/>
      <c r="CSC1" s="679"/>
      <c r="CSD1" s="679"/>
      <c r="CSE1" s="679"/>
      <c r="CSF1" s="679"/>
      <c r="CSG1" s="679"/>
      <c r="CSH1" s="679"/>
      <c r="CSI1" s="679"/>
      <c r="CSJ1" s="679"/>
      <c r="CSK1" s="679"/>
      <c r="CSL1" s="679"/>
      <c r="CSM1" s="679"/>
      <c r="CSN1" s="679"/>
      <c r="CSO1" s="679"/>
      <c r="CSP1" s="679"/>
      <c r="CSQ1" s="679"/>
      <c r="CSR1" s="679"/>
      <c r="CSS1" s="679"/>
      <c r="CST1" s="679"/>
      <c r="CSU1" s="679"/>
      <c r="CSV1" s="679"/>
      <c r="CSW1" s="679"/>
      <c r="CSX1" s="679"/>
      <c r="CSY1" s="679"/>
      <c r="CSZ1" s="679"/>
      <c r="CTA1" s="679"/>
      <c r="CTB1" s="679"/>
      <c r="CTC1" s="679"/>
      <c r="CTD1" s="679"/>
      <c r="CTE1" s="679"/>
      <c r="CTF1" s="679"/>
      <c r="CTG1" s="679"/>
      <c r="CTH1" s="679"/>
      <c r="CTI1" s="679"/>
      <c r="CTJ1" s="679"/>
      <c r="CTK1" s="679"/>
      <c r="CTL1" s="679"/>
      <c r="CTM1" s="679"/>
      <c r="CTN1" s="679"/>
      <c r="CTO1" s="679"/>
      <c r="CTP1" s="679"/>
      <c r="CTQ1" s="679"/>
      <c r="CTR1" s="679"/>
      <c r="CTS1" s="679"/>
      <c r="CTT1" s="679"/>
      <c r="CTU1" s="679"/>
      <c r="CTV1" s="679"/>
      <c r="CTW1" s="679"/>
      <c r="CTX1" s="679"/>
      <c r="CTY1" s="679"/>
      <c r="CTZ1" s="679"/>
      <c r="CUA1" s="679"/>
      <c r="CUB1" s="679"/>
      <c r="CUC1" s="679"/>
      <c r="CUD1" s="679"/>
      <c r="CUE1" s="679"/>
      <c r="CUF1" s="679"/>
      <c r="CUG1" s="679"/>
      <c r="CUH1" s="679"/>
      <c r="CUI1" s="679"/>
      <c r="CUJ1" s="679"/>
      <c r="CUK1" s="679"/>
      <c r="CUL1" s="679"/>
      <c r="CUM1" s="679"/>
      <c r="CUN1" s="679"/>
      <c r="CUO1" s="679"/>
      <c r="CUP1" s="679"/>
      <c r="CUQ1" s="679"/>
      <c r="CUR1" s="679"/>
      <c r="CUS1" s="679"/>
      <c r="CUT1" s="679"/>
      <c r="CUU1" s="679"/>
      <c r="CUV1" s="679"/>
      <c r="CUW1" s="679"/>
      <c r="CUX1" s="679"/>
      <c r="CUY1" s="679"/>
      <c r="CUZ1" s="679"/>
      <c r="CVA1" s="679"/>
      <c r="CVB1" s="679"/>
      <c r="CVC1" s="679"/>
      <c r="CVD1" s="679"/>
      <c r="CVE1" s="679"/>
      <c r="CVF1" s="679"/>
      <c r="CVG1" s="679"/>
      <c r="CVH1" s="679"/>
      <c r="CVI1" s="679"/>
      <c r="CVJ1" s="679"/>
      <c r="CVK1" s="679"/>
      <c r="CVL1" s="679"/>
      <c r="CVM1" s="679"/>
      <c r="CVN1" s="679"/>
      <c r="CVO1" s="679"/>
      <c r="CVP1" s="679"/>
      <c r="CVQ1" s="679"/>
      <c r="CVR1" s="679"/>
      <c r="CVS1" s="679"/>
      <c r="CVT1" s="679"/>
      <c r="CVU1" s="679"/>
      <c r="CVV1" s="679"/>
      <c r="CVW1" s="679"/>
      <c r="CVX1" s="679"/>
      <c r="CVY1" s="679"/>
      <c r="CVZ1" s="679"/>
      <c r="CWA1" s="679"/>
      <c r="CWB1" s="679"/>
      <c r="CWC1" s="679"/>
      <c r="CWD1" s="679"/>
      <c r="CWE1" s="679"/>
      <c r="CWF1" s="679"/>
      <c r="CWG1" s="679"/>
      <c r="CWH1" s="679"/>
      <c r="CWI1" s="679"/>
      <c r="CWJ1" s="679"/>
      <c r="CWK1" s="679"/>
      <c r="CWL1" s="679"/>
      <c r="CWM1" s="679"/>
      <c r="CWN1" s="679"/>
      <c r="CWO1" s="679"/>
      <c r="CWP1" s="679"/>
      <c r="CWQ1" s="679"/>
      <c r="CWR1" s="679"/>
      <c r="CWS1" s="679"/>
      <c r="CWT1" s="679"/>
      <c r="CWU1" s="679"/>
      <c r="CWV1" s="679"/>
      <c r="CWW1" s="679"/>
      <c r="CWX1" s="679"/>
      <c r="CWY1" s="679"/>
      <c r="CWZ1" s="679"/>
      <c r="CXA1" s="679"/>
      <c r="CXB1" s="679"/>
      <c r="CXC1" s="679"/>
      <c r="CXD1" s="679"/>
      <c r="CXE1" s="679"/>
      <c r="CXF1" s="679"/>
      <c r="CXG1" s="679"/>
      <c r="CXH1" s="679"/>
      <c r="CXI1" s="679"/>
      <c r="CXJ1" s="679"/>
      <c r="CXK1" s="679"/>
      <c r="CXL1" s="679"/>
      <c r="CXM1" s="679"/>
      <c r="CXN1" s="679"/>
      <c r="CXO1" s="679"/>
      <c r="CXP1" s="679"/>
      <c r="CXQ1" s="679"/>
      <c r="CXR1" s="679"/>
      <c r="CXS1" s="679"/>
      <c r="CXT1" s="679"/>
      <c r="CXU1" s="679"/>
      <c r="CXV1" s="679"/>
      <c r="CXW1" s="679"/>
      <c r="CXX1" s="679"/>
      <c r="CXY1" s="679"/>
      <c r="CXZ1" s="679"/>
      <c r="CYA1" s="679"/>
      <c r="CYB1" s="679"/>
      <c r="CYC1" s="679"/>
      <c r="CYD1" s="679"/>
      <c r="CYE1" s="679"/>
      <c r="CYF1" s="679"/>
      <c r="CYG1" s="679"/>
      <c r="CYH1" s="679"/>
      <c r="CYI1" s="679"/>
      <c r="CYJ1" s="679"/>
      <c r="CYK1" s="679"/>
      <c r="CYL1" s="679"/>
      <c r="CYM1" s="679"/>
      <c r="CYN1" s="679"/>
      <c r="CYO1" s="679"/>
      <c r="CYP1" s="679"/>
      <c r="CYQ1" s="679"/>
      <c r="CYR1" s="679"/>
      <c r="CYS1" s="679"/>
      <c r="CYT1" s="679"/>
      <c r="CYU1" s="679"/>
      <c r="CYV1" s="679"/>
      <c r="CYW1" s="679"/>
      <c r="CYX1" s="679"/>
      <c r="CYY1" s="679"/>
      <c r="CYZ1" s="679"/>
      <c r="CZA1" s="679"/>
      <c r="CZB1" s="679"/>
      <c r="CZC1" s="679"/>
      <c r="CZD1" s="679"/>
      <c r="CZE1" s="679"/>
      <c r="CZF1" s="679"/>
      <c r="CZG1" s="679"/>
      <c r="CZH1" s="679"/>
      <c r="CZI1" s="679"/>
      <c r="CZJ1" s="679"/>
      <c r="CZK1" s="679"/>
      <c r="CZL1" s="679"/>
      <c r="CZM1" s="679"/>
      <c r="CZN1" s="679"/>
      <c r="CZO1" s="679"/>
      <c r="CZP1" s="679"/>
      <c r="CZQ1" s="679"/>
      <c r="CZR1" s="679"/>
      <c r="CZS1" s="679"/>
      <c r="CZT1" s="679"/>
      <c r="CZU1" s="679"/>
      <c r="CZV1" s="679"/>
      <c r="CZW1" s="679"/>
      <c r="CZX1" s="679"/>
      <c r="CZY1" s="679"/>
      <c r="CZZ1" s="679"/>
      <c r="DAA1" s="679"/>
      <c r="DAB1" s="679"/>
      <c r="DAC1" s="679"/>
      <c r="DAD1" s="679"/>
      <c r="DAE1" s="679"/>
      <c r="DAF1" s="679"/>
      <c r="DAG1" s="679"/>
      <c r="DAH1" s="679"/>
      <c r="DAI1" s="679"/>
      <c r="DAJ1" s="679"/>
      <c r="DAK1" s="679"/>
      <c r="DAL1" s="679"/>
      <c r="DAM1" s="679"/>
      <c r="DAN1" s="679"/>
      <c r="DAO1" s="679"/>
      <c r="DAP1" s="679"/>
      <c r="DAQ1" s="679"/>
      <c r="DAR1" s="679"/>
      <c r="DAS1" s="679"/>
      <c r="DAT1" s="679"/>
      <c r="DAU1" s="679"/>
      <c r="DAV1" s="679"/>
      <c r="DAW1" s="679"/>
      <c r="DAX1" s="679"/>
      <c r="DAY1" s="679"/>
      <c r="DAZ1" s="679"/>
      <c r="DBA1" s="679"/>
      <c r="DBB1" s="679"/>
      <c r="DBC1" s="679"/>
      <c r="DBD1" s="679"/>
      <c r="DBE1" s="679"/>
      <c r="DBF1" s="679"/>
      <c r="DBG1" s="679"/>
      <c r="DBH1" s="679"/>
      <c r="DBI1" s="679"/>
      <c r="DBJ1" s="679"/>
      <c r="DBK1" s="679"/>
      <c r="DBL1" s="679"/>
      <c r="DBM1" s="679"/>
      <c r="DBN1" s="679"/>
      <c r="DBO1" s="679"/>
      <c r="DBP1" s="679"/>
      <c r="DBQ1" s="679"/>
      <c r="DBR1" s="679"/>
      <c r="DBS1" s="679"/>
      <c r="DBT1" s="679"/>
      <c r="DBU1" s="679"/>
      <c r="DBV1" s="679"/>
      <c r="DBW1" s="679"/>
      <c r="DBX1" s="679"/>
      <c r="DBY1" s="679"/>
      <c r="DBZ1" s="679"/>
      <c r="DCA1" s="679"/>
      <c r="DCB1" s="679"/>
      <c r="DCC1" s="679"/>
      <c r="DCD1" s="679"/>
      <c r="DCE1" s="679"/>
      <c r="DCF1" s="679"/>
      <c r="DCG1" s="679"/>
      <c r="DCH1" s="679"/>
      <c r="DCI1" s="679"/>
      <c r="DCJ1" s="679"/>
      <c r="DCK1" s="679"/>
      <c r="DCL1" s="679"/>
      <c r="DCM1" s="679"/>
      <c r="DCN1" s="679"/>
      <c r="DCO1" s="679"/>
      <c r="DCP1" s="679"/>
      <c r="DCQ1" s="679"/>
      <c r="DCR1" s="679"/>
      <c r="DCS1" s="679"/>
      <c r="DCT1" s="679"/>
      <c r="DCU1" s="679"/>
      <c r="DCV1" s="679"/>
      <c r="DCW1" s="679"/>
      <c r="DCX1" s="679"/>
      <c r="DCY1" s="679"/>
      <c r="DCZ1" s="679"/>
      <c r="DDA1" s="679"/>
      <c r="DDB1" s="679"/>
      <c r="DDC1" s="679"/>
      <c r="DDD1" s="679"/>
      <c r="DDE1" s="679"/>
      <c r="DDF1" s="679"/>
      <c r="DDG1" s="679"/>
      <c r="DDH1" s="679"/>
      <c r="DDI1" s="679"/>
      <c r="DDJ1" s="679"/>
      <c r="DDK1" s="679"/>
      <c r="DDL1" s="679"/>
      <c r="DDM1" s="679"/>
      <c r="DDN1" s="679"/>
      <c r="DDO1" s="679"/>
      <c r="DDP1" s="679"/>
      <c r="DDQ1" s="679"/>
      <c r="DDR1" s="679"/>
      <c r="DDS1" s="679"/>
      <c r="DDT1" s="679"/>
      <c r="DDU1" s="679"/>
      <c r="DDV1" s="679"/>
      <c r="DDW1" s="679"/>
      <c r="DDX1" s="679"/>
      <c r="DDY1" s="679"/>
      <c r="DDZ1" s="679"/>
      <c r="DEA1" s="679"/>
      <c r="DEB1" s="679"/>
      <c r="DEC1" s="679"/>
      <c r="DED1" s="679"/>
      <c r="DEE1" s="679"/>
      <c r="DEF1" s="679"/>
      <c r="DEG1" s="679"/>
      <c r="DEH1" s="679"/>
      <c r="DEI1" s="679"/>
      <c r="DEJ1" s="679"/>
      <c r="DEK1" s="679"/>
      <c r="DEL1" s="679"/>
      <c r="DEM1" s="679"/>
      <c r="DEN1" s="679"/>
      <c r="DEO1" s="679"/>
      <c r="DEP1" s="679"/>
      <c r="DEQ1" s="679"/>
      <c r="DER1" s="679"/>
      <c r="DES1" s="679"/>
      <c r="DET1" s="679"/>
      <c r="DEU1" s="679"/>
      <c r="DEV1" s="679"/>
      <c r="DEW1" s="679"/>
      <c r="DEX1" s="679"/>
      <c r="DEY1" s="679"/>
      <c r="DEZ1" s="679"/>
      <c r="DFA1" s="679"/>
      <c r="DFB1" s="679"/>
      <c r="DFC1" s="679"/>
      <c r="DFD1" s="679"/>
      <c r="DFE1" s="679"/>
      <c r="DFF1" s="679"/>
      <c r="DFG1" s="679"/>
      <c r="DFH1" s="679"/>
      <c r="DFI1" s="679"/>
      <c r="DFJ1" s="679"/>
      <c r="DFK1" s="679"/>
      <c r="DFL1" s="679"/>
      <c r="DFM1" s="679"/>
      <c r="DFN1" s="679"/>
      <c r="DFO1" s="679"/>
      <c r="DFP1" s="679"/>
      <c r="DFQ1" s="679"/>
      <c r="DFR1" s="679"/>
      <c r="DFS1" s="679"/>
      <c r="DFT1" s="679"/>
      <c r="DFU1" s="679"/>
      <c r="DFV1" s="679"/>
      <c r="DFW1" s="679"/>
      <c r="DFX1" s="679"/>
      <c r="DFY1" s="679"/>
      <c r="DFZ1" s="679"/>
      <c r="DGA1" s="679"/>
      <c r="DGB1" s="679"/>
      <c r="DGC1" s="679"/>
      <c r="DGD1" s="679"/>
      <c r="DGE1" s="679"/>
      <c r="DGF1" s="679"/>
      <c r="DGG1" s="679"/>
      <c r="DGH1" s="679"/>
      <c r="DGI1" s="679"/>
      <c r="DGJ1" s="679"/>
      <c r="DGK1" s="679"/>
      <c r="DGL1" s="679"/>
      <c r="DGM1" s="679"/>
      <c r="DGN1" s="679"/>
      <c r="DGO1" s="679"/>
      <c r="DGP1" s="679"/>
      <c r="DGQ1" s="679"/>
      <c r="DGR1" s="679"/>
      <c r="DGS1" s="679"/>
      <c r="DGT1" s="679"/>
      <c r="DGU1" s="679"/>
      <c r="DGV1" s="679"/>
      <c r="DGW1" s="679"/>
      <c r="DGX1" s="679"/>
      <c r="DGY1" s="679"/>
      <c r="DGZ1" s="679"/>
      <c r="DHA1" s="679"/>
      <c r="DHB1" s="679"/>
      <c r="DHC1" s="679"/>
      <c r="DHD1" s="679"/>
      <c r="DHE1" s="679"/>
      <c r="DHF1" s="679"/>
      <c r="DHG1" s="679"/>
      <c r="DHH1" s="679"/>
      <c r="DHI1" s="679"/>
      <c r="DHJ1" s="679"/>
      <c r="DHK1" s="679"/>
      <c r="DHL1" s="679"/>
      <c r="DHM1" s="679"/>
      <c r="DHN1" s="679"/>
      <c r="DHO1" s="679"/>
      <c r="DHP1" s="679"/>
      <c r="DHQ1" s="679"/>
      <c r="DHR1" s="679"/>
      <c r="DHS1" s="679"/>
      <c r="DHT1" s="679"/>
      <c r="DHU1" s="679"/>
      <c r="DHV1" s="679"/>
      <c r="DHW1" s="679"/>
      <c r="DHX1" s="679"/>
      <c r="DHY1" s="679"/>
      <c r="DHZ1" s="679"/>
      <c r="DIA1" s="679"/>
      <c r="DIB1" s="679"/>
      <c r="DIC1" s="679"/>
      <c r="DID1" s="679"/>
      <c r="DIE1" s="679"/>
      <c r="DIF1" s="679"/>
      <c r="DIG1" s="679"/>
      <c r="DIH1" s="679"/>
      <c r="DII1" s="679"/>
      <c r="DIJ1" s="679"/>
      <c r="DIK1" s="679"/>
      <c r="DIL1" s="679"/>
      <c r="DIM1" s="679"/>
      <c r="DIN1" s="679"/>
      <c r="DIO1" s="679"/>
      <c r="DIP1" s="679"/>
      <c r="DIQ1" s="679"/>
      <c r="DIR1" s="679"/>
      <c r="DIS1" s="679"/>
      <c r="DIT1" s="679"/>
      <c r="DIU1" s="679"/>
      <c r="DIV1" s="679"/>
      <c r="DIW1" s="679"/>
      <c r="DIX1" s="679"/>
      <c r="DIY1" s="679"/>
      <c r="DIZ1" s="679"/>
      <c r="DJA1" s="679"/>
      <c r="DJB1" s="679"/>
      <c r="DJC1" s="679"/>
      <c r="DJD1" s="679"/>
      <c r="DJE1" s="679"/>
      <c r="DJF1" s="679"/>
      <c r="DJG1" s="679"/>
      <c r="DJH1" s="679"/>
      <c r="DJI1" s="679"/>
      <c r="DJJ1" s="679"/>
      <c r="DJK1" s="679"/>
      <c r="DJL1" s="679"/>
      <c r="DJM1" s="679"/>
      <c r="DJN1" s="679"/>
      <c r="DJO1" s="679"/>
      <c r="DJP1" s="679"/>
      <c r="DJQ1" s="679"/>
      <c r="DJR1" s="679"/>
      <c r="DJS1" s="679"/>
      <c r="DJT1" s="679"/>
      <c r="DJU1" s="679"/>
      <c r="DJV1" s="679"/>
      <c r="DJW1" s="679"/>
      <c r="DJX1" s="679"/>
      <c r="DJY1" s="679"/>
      <c r="DJZ1" s="679"/>
      <c r="DKA1" s="679"/>
      <c r="DKB1" s="679"/>
      <c r="DKC1" s="679"/>
      <c r="DKD1" s="679"/>
      <c r="DKE1" s="679"/>
      <c r="DKF1" s="679"/>
      <c r="DKG1" s="679"/>
      <c r="DKH1" s="679"/>
      <c r="DKI1" s="679"/>
      <c r="DKJ1" s="679"/>
      <c r="DKK1" s="679"/>
      <c r="DKL1" s="679"/>
      <c r="DKM1" s="679"/>
      <c r="DKN1" s="679"/>
      <c r="DKO1" s="679"/>
      <c r="DKP1" s="679"/>
      <c r="DKQ1" s="679"/>
      <c r="DKR1" s="679"/>
      <c r="DKS1" s="679"/>
      <c r="DKT1" s="679"/>
      <c r="DKU1" s="679"/>
      <c r="DKV1" s="679"/>
      <c r="DKW1" s="679"/>
      <c r="DKX1" s="679"/>
      <c r="DKY1" s="679"/>
      <c r="DKZ1" s="679"/>
      <c r="DLA1" s="679"/>
      <c r="DLB1" s="679"/>
      <c r="DLC1" s="679"/>
      <c r="DLD1" s="679"/>
      <c r="DLE1" s="679"/>
      <c r="DLF1" s="679"/>
      <c r="DLG1" s="679"/>
      <c r="DLH1" s="679"/>
      <c r="DLI1" s="679"/>
      <c r="DLJ1" s="679"/>
      <c r="DLK1" s="679"/>
      <c r="DLL1" s="679"/>
      <c r="DLM1" s="679"/>
      <c r="DLN1" s="679"/>
      <c r="DLO1" s="679"/>
      <c r="DLP1" s="679"/>
      <c r="DLQ1" s="679"/>
      <c r="DLR1" s="679"/>
      <c r="DLS1" s="679"/>
      <c r="DLT1" s="679"/>
      <c r="DLU1" s="679"/>
      <c r="DLV1" s="679"/>
      <c r="DLW1" s="679"/>
      <c r="DLX1" s="679"/>
      <c r="DLY1" s="679"/>
      <c r="DLZ1" s="679"/>
      <c r="DMA1" s="679"/>
      <c r="DMB1" s="679"/>
      <c r="DMC1" s="679"/>
      <c r="DMD1" s="679"/>
      <c r="DME1" s="679"/>
      <c r="DMF1" s="679"/>
      <c r="DMG1" s="679"/>
      <c r="DMH1" s="679"/>
      <c r="DMI1" s="679"/>
      <c r="DMJ1" s="679"/>
      <c r="DMK1" s="679"/>
      <c r="DML1" s="679"/>
      <c r="DMM1" s="679"/>
      <c r="DMN1" s="679"/>
      <c r="DMO1" s="679"/>
      <c r="DMP1" s="679"/>
      <c r="DMQ1" s="679"/>
      <c r="DMR1" s="679"/>
      <c r="DMS1" s="679"/>
      <c r="DMT1" s="679"/>
      <c r="DMU1" s="679"/>
      <c r="DMV1" s="679"/>
      <c r="DMW1" s="679"/>
      <c r="DMX1" s="679"/>
      <c r="DMY1" s="679"/>
      <c r="DMZ1" s="679"/>
      <c r="DNA1" s="679"/>
      <c r="DNB1" s="679"/>
      <c r="DNC1" s="679"/>
      <c r="DND1" s="679"/>
      <c r="DNE1" s="679"/>
      <c r="DNF1" s="679"/>
      <c r="DNG1" s="679"/>
      <c r="DNH1" s="679"/>
      <c r="DNI1" s="679"/>
      <c r="DNJ1" s="679"/>
      <c r="DNK1" s="679"/>
      <c r="DNL1" s="679"/>
      <c r="DNM1" s="679"/>
      <c r="DNN1" s="679"/>
      <c r="DNO1" s="679"/>
      <c r="DNP1" s="679"/>
      <c r="DNQ1" s="679"/>
      <c r="DNR1" s="679"/>
      <c r="DNS1" s="679"/>
      <c r="DNT1" s="679"/>
      <c r="DNU1" s="679"/>
      <c r="DNV1" s="679"/>
      <c r="DNW1" s="679"/>
      <c r="DNX1" s="679"/>
      <c r="DNY1" s="679"/>
      <c r="DNZ1" s="679"/>
      <c r="DOA1" s="679"/>
      <c r="DOB1" s="679"/>
      <c r="DOC1" s="679"/>
      <c r="DOD1" s="679"/>
      <c r="DOE1" s="679"/>
      <c r="DOF1" s="679"/>
      <c r="DOG1" s="679"/>
      <c r="DOH1" s="679"/>
      <c r="DOI1" s="679"/>
      <c r="DOJ1" s="679"/>
      <c r="DOK1" s="679"/>
      <c r="DOL1" s="679"/>
      <c r="DOM1" s="679"/>
      <c r="DON1" s="679"/>
      <c r="DOO1" s="679"/>
      <c r="DOP1" s="679"/>
      <c r="DOQ1" s="679"/>
      <c r="DOR1" s="679"/>
      <c r="DOS1" s="679"/>
      <c r="DOT1" s="679"/>
      <c r="DOU1" s="679"/>
      <c r="DOV1" s="679"/>
      <c r="DOW1" s="679"/>
      <c r="DOX1" s="679"/>
      <c r="DOY1" s="679"/>
      <c r="DOZ1" s="679"/>
      <c r="DPA1" s="679"/>
      <c r="DPB1" s="679"/>
      <c r="DPC1" s="679"/>
      <c r="DPD1" s="679"/>
      <c r="DPE1" s="679"/>
      <c r="DPF1" s="679"/>
      <c r="DPG1" s="679"/>
      <c r="DPH1" s="679"/>
      <c r="DPI1" s="679"/>
      <c r="DPJ1" s="679"/>
      <c r="DPK1" s="679"/>
      <c r="DPL1" s="679"/>
      <c r="DPM1" s="679"/>
      <c r="DPN1" s="679"/>
      <c r="DPO1" s="679"/>
      <c r="DPP1" s="679"/>
      <c r="DPQ1" s="679"/>
      <c r="DPR1" s="679"/>
      <c r="DPS1" s="679"/>
      <c r="DPT1" s="679"/>
      <c r="DPU1" s="679"/>
      <c r="DPV1" s="679"/>
      <c r="DPW1" s="679"/>
      <c r="DPX1" s="679"/>
      <c r="DPY1" s="679"/>
      <c r="DPZ1" s="679"/>
      <c r="DQA1" s="679"/>
      <c r="DQB1" s="679"/>
      <c r="DQC1" s="679"/>
      <c r="DQD1" s="679"/>
      <c r="DQE1" s="679"/>
      <c r="DQF1" s="679"/>
      <c r="DQG1" s="679"/>
      <c r="DQH1" s="679"/>
      <c r="DQI1" s="679"/>
      <c r="DQJ1" s="679"/>
      <c r="DQK1" s="679"/>
      <c r="DQL1" s="679"/>
      <c r="DQM1" s="679"/>
      <c r="DQN1" s="679"/>
      <c r="DQO1" s="679"/>
      <c r="DQP1" s="679"/>
      <c r="DQQ1" s="679"/>
      <c r="DQR1" s="679"/>
      <c r="DQS1" s="679"/>
      <c r="DQT1" s="679"/>
      <c r="DQU1" s="679"/>
      <c r="DQV1" s="679"/>
      <c r="DQW1" s="679"/>
      <c r="DQX1" s="679"/>
      <c r="DQY1" s="679"/>
      <c r="DQZ1" s="679"/>
      <c r="DRA1" s="679"/>
      <c r="DRB1" s="679"/>
      <c r="DRC1" s="679"/>
      <c r="DRD1" s="679"/>
      <c r="DRE1" s="679"/>
      <c r="DRF1" s="679"/>
      <c r="DRG1" s="679"/>
      <c r="DRH1" s="679"/>
      <c r="DRI1" s="679"/>
      <c r="DRJ1" s="679"/>
      <c r="DRK1" s="679"/>
      <c r="DRL1" s="679"/>
      <c r="DRM1" s="679"/>
      <c r="DRN1" s="679"/>
      <c r="DRO1" s="679"/>
      <c r="DRP1" s="679"/>
      <c r="DRQ1" s="679"/>
      <c r="DRR1" s="679"/>
      <c r="DRS1" s="679"/>
      <c r="DRT1" s="679"/>
      <c r="DRU1" s="679"/>
      <c r="DRV1" s="679"/>
      <c r="DRW1" s="679"/>
      <c r="DRX1" s="679"/>
      <c r="DRY1" s="679"/>
      <c r="DRZ1" s="679"/>
      <c r="DSA1" s="679"/>
      <c r="DSB1" s="679"/>
      <c r="DSC1" s="679"/>
      <c r="DSD1" s="679"/>
      <c r="DSE1" s="679"/>
      <c r="DSF1" s="679"/>
      <c r="DSG1" s="679"/>
      <c r="DSH1" s="679"/>
      <c r="DSI1" s="679"/>
      <c r="DSJ1" s="679"/>
      <c r="DSK1" s="679"/>
      <c r="DSL1" s="679"/>
      <c r="DSM1" s="679"/>
      <c r="DSN1" s="679"/>
      <c r="DSO1" s="679"/>
      <c r="DSP1" s="679"/>
      <c r="DSQ1" s="679"/>
      <c r="DSR1" s="679"/>
      <c r="DSS1" s="679"/>
      <c r="DST1" s="679"/>
      <c r="DSU1" s="679"/>
      <c r="DSV1" s="679"/>
      <c r="DSW1" s="679"/>
      <c r="DSX1" s="679"/>
      <c r="DSY1" s="679"/>
      <c r="DSZ1" s="679"/>
      <c r="DTA1" s="679"/>
      <c r="DTB1" s="679"/>
      <c r="DTC1" s="679"/>
      <c r="DTD1" s="679"/>
      <c r="DTE1" s="679"/>
      <c r="DTF1" s="679"/>
      <c r="DTG1" s="679"/>
      <c r="DTH1" s="679"/>
      <c r="DTI1" s="679"/>
      <c r="DTJ1" s="679"/>
      <c r="DTK1" s="679"/>
      <c r="DTL1" s="679"/>
      <c r="DTM1" s="679"/>
      <c r="DTN1" s="679"/>
      <c r="DTO1" s="679"/>
      <c r="DTP1" s="679"/>
      <c r="DTQ1" s="679"/>
      <c r="DTR1" s="679"/>
      <c r="DTS1" s="679"/>
      <c r="DTT1" s="679"/>
      <c r="DTU1" s="679"/>
      <c r="DTV1" s="679"/>
      <c r="DTW1" s="679"/>
      <c r="DTX1" s="679"/>
      <c r="DTY1" s="679"/>
      <c r="DTZ1" s="679"/>
      <c r="DUA1" s="679"/>
      <c r="DUB1" s="679"/>
      <c r="DUC1" s="679"/>
      <c r="DUD1" s="679"/>
      <c r="DUE1" s="679"/>
      <c r="DUF1" s="679"/>
      <c r="DUG1" s="679"/>
      <c r="DUH1" s="679"/>
      <c r="DUI1" s="679"/>
      <c r="DUJ1" s="679"/>
      <c r="DUK1" s="679"/>
      <c r="DUL1" s="679"/>
      <c r="DUM1" s="679"/>
      <c r="DUN1" s="679"/>
      <c r="DUO1" s="679"/>
      <c r="DUP1" s="679"/>
      <c r="DUQ1" s="679"/>
      <c r="DUR1" s="679"/>
      <c r="DUS1" s="679"/>
      <c r="DUT1" s="679"/>
      <c r="DUU1" s="679"/>
      <c r="DUV1" s="679"/>
      <c r="DUW1" s="679"/>
      <c r="DUX1" s="679"/>
      <c r="DUY1" s="679"/>
      <c r="DUZ1" s="679"/>
      <c r="DVA1" s="679"/>
      <c r="DVB1" s="679"/>
      <c r="DVC1" s="679"/>
      <c r="DVD1" s="679"/>
      <c r="DVE1" s="679"/>
      <c r="DVF1" s="679"/>
      <c r="DVG1" s="679"/>
      <c r="DVH1" s="679"/>
      <c r="DVI1" s="679"/>
      <c r="DVJ1" s="679"/>
      <c r="DVK1" s="679"/>
      <c r="DVL1" s="679"/>
      <c r="DVM1" s="679"/>
      <c r="DVN1" s="679"/>
      <c r="DVO1" s="679"/>
      <c r="DVP1" s="679"/>
      <c r="DVQ1" s="679"/>
      <c r="DVR1" s="679"/>
      <c r="DVS1" s="679"/>
      <c r="DVT1" s="679"/>
      <c r="DVU1" s="679"/>
      <c r="DVV1" s="679"/>
      <c r="DVW1" s="679"/>
      <c r="DVX1" s="679"/>
      <c r="DVY1" s="679"/>
      <c r="DVZ1" s="679"/>
      <c r="DWA1" s="679"/>
      <c r="DWB1" s="679"/>
      <c r="DWC1" s="679"/>
      <c r="DWD1" s="679"/>
      <c r="DWE1" s="679"/>
      <c r="DWF1" s="679"/>
      <c r="DWG1" s="679"/>
      <c r="DWH1" s="679"/>
      <c r="DWI1" s="679"/>
      <c r="DWJ1" s="679"/>
      <c r="DWK1" s="679"/>
      <c r="DWL1" s="679"/>
      <c r="DWM1" s="679"/>
      <c r="DWN1" s="679"/>
      <c r="DWO1" s="679"/>
      <c r="DWP1" s="679"/>
      <c r="DWQ1" s="679"/>
      <c r="DWR1" s="679"/>
      <c r="DWS1" s="679"/>
      <c r="DWT1" s="679"/>
      <c r="DWU1" s="679"/>
      <c r="DWV1" s="679"/>
      <c r="DWW1" s="679"/>
      <c r="DWX1" s="679"/>
      <c r="DWY1" s="679"/>
      <c r="DWZ1" s="679"/>
      <c r="DXA1" s="679"/>
      <c r="DXB1" s="679"/>
      <c r="DXC1" s="679"/>
      <c r="DXD1" s="679"/>
      <c r="DXE1" s="679"/>
      <c r="DXF1" s="679"/>
      <c r="DXG1" s="679"/>
      <c r="DXH1" s="679"/>
      <c r="DXI1" s="679"/>
      <c r="DXJ1" s="679"/>
      <c r="DXK1" s="679"/>
      <c r="DXL1" s="679"/>
      <c r="DXM1" s="679"/>
      <c r="DXN1" s="679"/>
      <c r="DXO1" s="679"/>
      <c r="DXP1" s="679"/>
      <c r="DXQ1" s="679"/>
      <c r="DXR1" s="679"/>
      <c r="DXS1" s="679"/>
      <c r="DXT1" s="679"/>
      <c r="DXU1" s="679"/>
      <c r="DXV1" s="679"/>
      <c r="DXW1" s="679"/>
      <c r="DXX1" s="679"/>
      <c r="DXY1" s="679"/>
      <c r="DXZ1" s="679"/>
      <c r="DYA1" s="679"/>
      <c r="DYB1" s="679"/>
      <c r="DYC1" s="679"/>
      <c r="DYD1" s="679"/>
      <c r="DYE1" s="679"/>
      <c r="DYF1" s="679"/>
      <c r="DYG1" s="679"/>
      <c r="DYH1" s="679"/>
      <c r="DYI1" s="679"/>
      <c r="DYJ1" s="679"/>
      <c r="DYK1" s="679"/>
      <c r="DYL1" s="679"/>
      <c r="DYM1" s="679"/>
      <c r="DYN1" s="679"/>
      <c r="DYO1" s="679"/>
      <c r="DYP1" s="679"/>
      <c r="DYQ1" s="679"/>
      <c r="DYR1" s="679"/>
      <c r="DYS1" s="679"/>
      <c r="DYT1" s="679"/>
      <c r="DYU1" s="679"/>
      <c r="DYV1" s="679"/>
      <c r="DYW1" s="679"/>
      <c r="DYX1" s="679"/>
      <c r="DYY1" s="679"/>
      <c r="DYZ1" s="679"/>
      <c r="DZA1" s="679"/>
      <c r="DZB1" s="679"/>
      <c r="DZC1" s="679"/>
      <c r="DZD1" s="679"/>
      <c r="DZE1" s="679"/>
      <c r="DZF1" s="679"/>
      <c r="DZG1" s="679"/>
      <c r="DZH1" s="679"/>
      <c r="DZI1" s="679"/>
      <c r="DZJ1" s="679"/>
      <c r="DZK1" s="679"/>
      <c r="DZL1" s="679"/>
      <c r="DZM1" s="679"/>
      <c r="DZN1" s="679"/>
      <c r="DZO1" s="679"/>
      <c r="DZP1" s="679"/>
      <c r="DZQ1" s="679"/>
      <c r="DZR1" s="679"/>
      <c r="DZS1" s="679"/>
      <c r="DZT1" s="679"/>
      <c r="DZU1" s="679"/>
      <c r="DZV1" s="679"/>
      <c r="DZW1" s="679"/>
      <c r="DZX1" s="679"/>
      <c r="DZY1" s="679"/>
      <c r="DZZ1" s="679"/>
      <c r="EAA1" s="679"/>
      <c r="EAB1" s="679"/>
      <c r="EAC1" s="679"/>
      <c r="EAD1" s="679"/>
      <c r="EAE1" s="679"/>
      <c r="EAF1" s="679"/>
      <c r="EAG1" s="679"/>
      <c r="EAH1" s="679"/>
      <c r="EAI1" s="679"/>
      <c r="EAJ1" s="679"/>
      <c r="EAK1" s="679"/>
      <c r="EAL1" s="679"/>
      <c r="EAM1" s="679"/>
      <c r="EAN1" s="679"/>
      <c r="EAO1" s="679"/>
      <c r="EAP1" s="679"/>
      <c r="EAQ1" s="679"/>
      <c r="EAR1" s="679"/>
      <c r="EAS1" s="679"/>
      <c r="EAT1" s="679"/>
      <c r="EAU1" s="679"/>
      <c r="EAV1" s="679"/>
      <c r="EAW1" s="679"/>
      <c r="EAX1" s="679"/>
      <c r="EAY1" s="679"/>
      <c r="EAZ1" s="679"/>
      <c r="EBA1" s="679"/>
      <c r="EBB1" s="679"/>
      <c r="EBC1" s="679"/>
      <c r="EBD1" s="679"/>
      <c r="EBE1" s="679"/>
      <c r="EBF1" s="679"/>
      <c r="EBG1" s="679"/>
      <c r="EBH1" s="679"/>
      <c r="EBI1" s="679"/>
      <c r="EBJ1" s="679"/>
      <c r="EBK1" s="679"/>
      <c r="EBL1" s="679"/>
      <c r="EBM1" s="679"/>
      <c r="EBN1" s="679"/>
      <c r="EBO1" s="679"/>
      <c r="EBP1" s="679"/>
      <c r="EBQ1" s="679"/>
      <c r="EBR1" s="679"/>
      <c r="EBS1" s="679"/>
      <c r="EBT1" s="679"/>
      <c r="EBU1" s="679"/>
      <c r="EBV1" s="679"/>
      <c r="EBW1" s="679"/>
      <c r="EBX1" s="679"/>
      <c r="EBY1" s="679"/>
      <c r="EBZ1" s="679"/>
      <c r="ECA1" s="679"/>
      <c r="ECB1" s="679"/>
      <c r="ECC1" s="679"/>
      <c r="ECD1" s="679"/>
      <c r="ECE1" s="679"/>
      <c r="ECF1" s="679"/>
      <c r="ECG1" s="679"/>
      <c r="ECH1" s="679"/>
      <c r="ECI1" s="679"/>
      <c r="ECJ1" s="679"/>
      <c r="ECK1" s="679"/>
      <c r="ECL1" s="679"/>
      <c r="ECM1" s="679"/>
      <c r="ECN1" s="679"/>
      <c r="ECO1" s="679"/>
      <c r="ECP1" s="679"/>
      <c r="ECQ1" s="679"/>
      <c r="ECR1" s="679"/>
      <c r="ECS1" s="679"/>
      <c r="ECT1" s="679"/>
      <c r="ECU1" s="679"/>
      <c r="ECV1" s="679"/>
      <c r="ECW1" s="679"/>
      <c r="ECX1" s="679"/>
      <c r="ECY1" s="679"/>
      <c r="ECZ1" s="679"/>
      <c r="EDA1" s="679"/>
      <c r="EDB1" s="679"/>
      <c r="EDC1" s="679"/>
      <c r="EDD1" s="679"/>
      <c r="EDE1" s="679"/>
      <c r="EDF1" s="679"/>
      <c r="EDG1" s="679"/>
      <c r="EDH1" s="679"/>
      <c r="EDI1" s="679"/>
      <c r="EDJ1" s="679"/>
      <c r="EDK1" s="679"/>
      <c r="EDL1" s="679"/>
      <c r="EDM1" s="679"/>
      <c r="EDN1" s="679"/>
      <c r="EDO1" s="679"/>
      <c r="EDP1" s="679"/>
      <c r="EDQ1" s="679"/>
      <c r="EDR1" s="679"/>
      <c r="EDS1" s="679"/>
      <c r="EDT1" s="679"/>
      <c r="EDU1" s="679"/>
      <c r="EDV1" s="679"/>
      <c r="EDW1" s="679"/>
      <c r="EDX1" s="679"/>
      <c r="EDY1" s="679"/>
      <c r="EDZ1" s="679"/>
      <c r="EEA1" s="679"/>
      <c r="EEB1" s="679"/>
      <c r="EEC1" s="679"/>
      <c r="EED1" s="679"/>
      <c r="EEE1" s="679"/>
      <c r="EEF1" s="679"/>
      <c r="EEG1" s="679"/>
      <c r="EEH1" s="679"/>
      <c r="EEI1" s="679"/>
      <c r="EEJ1" s="679"/>
      <c r="EEK1" s="679"/>
      <c r="EEL1" s="679"/>
      <c r="EEM1" s="679"/>
      <c r="EEN1" s="679"/>
      <c r="EEO1" s="679"/>
      <c r="EEP1" s="679"/>
      <c r="EEQ1" s="679"/>
      <c r="EER1" s="679"/>
      <c r="EES1" s="679"/>
      <c r="EET1" s="679"/>
      <c r="EEU1" s="679"/>
      <c r="EEV1" s="679"/>
      <c r="EEW1" s="679"/>
      <c r="EEX1" s="679"/>
      <c r="EEY1" s="679"/>
      <c r="EEZ1" s="679"/>
      <c r="EFA1" s="679"/>
      <c r="EFB1" s="679"/>
      <c r="EFC1" s="679"/>
      <c r="EFD1" s="679"/>
      <c r="EFE1" s="679"/>
      <c r="EFF1" s="679"/>
      <c r="EFG1" s="679"/>
      <c r="EFH1" s="679"/>
      <c r="EFI1" s="679"/>
      <c r="EFJ1" s="679"/>
      <c r="EFK1" s="679"/>
      <c r="EFL1" s="679"/>
      <c r="EFM1" s="679"/>
      <c r="EFN1" s="679"/>
      <c r="EFO1" s="679"/>
      <c r="EFP1" s="679"/>
      <c r="EFQ1" s="679"/>
      <c r="EFR1" s="679"/>
      <c r="EFS1" s="679"/>
      <c r="EFT1" s="679"/>
      <c r="EFU1" s="679"/>
      <c r="EFV1" s="679"/>
      <c r="EFW1" s="679"/>
      <c r="EFX1" s="679"/>
      <c r="EFY1" s="679"/>
      <c r="EFZ1" s="679"/>
      <c r="EGA1" s="679"/>
      <c r="EGB1" s="679"/>
      <c r="EGC1" s="679"/>
      <c r="EGD1" s="679"/>
      <c r="EGE1" s="679"/>
      <c r="EGF1" s="679"/>
      <c r="EGG1" s="679"/>
      <c r="EGH1" s="679"/>
      <c r="EGI1" s="679"/>
      <c r="EGJ1" s="679"/>
      <c r="EGK1" s="679"/>
      <c r="EGL1" s="679"/>
      <c r="EGM1" s="679"/>
      <c r="EGN1" s="679"/>
      <c r="EGO1" s="679"/>
      <c r="EGP1" s="679"/>
      <c r="EGQ1" s="679"/>
      <c r="EGR1" s="679"/>
      <c r="EGS1" s="679"/>
      <c r="EGT1" s="679"/>
      <c r="EGU1" s="679"/>
      <c r="EGV1" s="679"/>
      <c r="EGW1" s="679"/>
      <c r="EGX1" s="679"/>
      <c r="EGY1" s="679"/>
      <c r="EGZ1" s="679"/>
      <c r="EHA1" s="679"/>
      <c r="EHB1" s="679"/>
      <c r="EHC1" s="679"/>
      <c r="EHD1" s="679"/>
      <c r="EHE1" s="679"/>
      <c r="EHF1" s="679"/>
      <c r="EHG1" s="679"/>
      <c r="EHH1" s="679"/>
      <c r="EHI1" s="679"/>
      <c r="EHJ1" s="679"/>
      <c r="EHK1" s="679"/>
      <c r="EHL1" s="679"/>
      <c r="EHM1" s="679"/>
      <c r="EHN1" s="679"/>
      <c r="EHO1" s="679"/>
      <c r="EHP1" s="679"/>
      <c r="EHQ1" s="679"/>
      <c r="EHR1" s="679"/>
      <c r="EHS1" s="679"/>
      <c r="EHT1" s="679"/>
      <c r="EHU1" s="679"/>
      <c r="EHV1" s="679"/>
      <c r="EHW1" s="679"/>
      <c r="EHX1" s="679"/>
      <c r="EHY1" s="679"/>
      <c r="EHZ1" s="679"/>
      <c r="EIA1" s="679"/>
      <c r="EIB1" s="679"/>
      <c r="EIC1" s="679"/>
      <c r="EID1" s="679"/>
      <c r="EIE1" s="679"/>
      <c r="EIF1" s="679"/>
      <c r="EIG1" s="679"/>
      <c r="EIH1" s="679"/>
      <c r="EII1" s="679"/>
      <c r="EIJ1" s="679"/>
      <c r="EIK1" s="679"/>
      <c r="EIL1" s="679"/>
      <c r="EIM1" s="679"/>
      <c r="EIN1" s="679"/>
      <c r="EIO1" s="679"/>
      <c r="EIP1" s="679"/>
      <c r="EIQ1" s="679"/>
      <c r="EIR1" s="679"/>
      <c r="EIS1" s="679"/>
      <c r="EIT1" s="679"/>
      <c r="EIU1" s="679"/>
      <c r="EIV1" s="679"/>
      <c r="EIW1" s="679"/>
      <c r="EIX1" s="679"/>
      <c r="EIY1" s="679"/>
      <c r="EIZ1" s="679"/>
      <c r="EJA1" s="679"/>
      <c r="EJB1" s="679"/>
      <c r="EJC1" s="679"/>
      <c r="EJD1" s="679"/>
      <c r="EJE1" s="679"/>
      <c r="EJF1" s="679"/>
      <c r="EJG1" s="679"/>
      <c r="EJH1" s="679"/>
      <c r="EJI1" s="679"/>
      <c r="EJJ1" s="679"/>
      <c r="EJK1" s="679"/>
      <c r="EJL1" s="679"/>
      <c r="EJM1" s="679"/>
      <c r="EJN1" s="679"/>
      <c r="EJO1" s="679"/>
      <c r="EJP1" s="679"/>
      <c r="EJQ1" s="679"/>
      <c r="EJR1" s="679"/>
      <c r="EJS1" s="679"/>
      <c r="EJT1" s="679"/>
      <c r="EJU1" s="679"/>
      <c r="EJV1" s="679"/>
      <c r="EJW1" s="679"/>
      <c r="EJX1" s="679"/>
      <c r="EJY1" s="679"/>
      <c r="EJZ1" s="679"/>
      <c r="EKA1" s="679"/>
      <c r="EKB1" s="679"/>
      <c r="EKC1" s="679"/>
      <c r="EKD1" s="679"/>
      <c r="EKE1" s="679"/>
      <c r="EKF1" s="679"/>
      <c r="EKG1" s="679"/>
      <c r="EKH1" s="679"/>
      <c r="EKI1" s="679"/>
      <c r="EKJ1" s="679"/>
      <c r="EKK1" s="679"/>
      <c r="EKL1" s="679"/>
      <c r="EKM1" s="679"/>
      <c r="EKN1" s="679"/>
      <c r="EKO1" s="679"/>
      <c r="EKP1" s="679"/>
      <c r="EKQ1" s="679"/>
      <c r="EKR1" s="679"/>
      <c r="EKS1" s="679"/>
      <c r="EKT1" s="679"/>
      <c r="EKU1" s="679"/>
      <c r="EKV1" s="679"/>
      <c r="EKW1" s="679"/>
      <c r="EKX1" s="679"/>
      <c r="EKY1" s="679"/>
      <c r="EKZ1" s="679"/>
      <c r="ELA1" s="679"/>
      <c r="ELB1" s="679"/>
      <c r="ELC1" s="679"/>
      <c r="ELD1" s="679"/>
      <c r="ELE1" s="679"/>
      <c r="ELF1" s="679"/>
      <c r="ELG1" s="679"/>
      <c r="ELH1" s="679"/>
      <c r="ELI1" s="679"/>
      <c r="ELJ1" s="679"/>
      <c r="ELK1" s="679"/>
      <c r="ELL1" s="679"/>
      <c r="ELM1" s="679"/>
      <c r="ELN1" s="679"/>
      <c r="ELO1" s="679"/>
      <c r="ELP1" s="679"/>
      <c r="ELQ1" s="679"/>
      <c r="ELR1" s="679"/>
      <c r="ELS1" s="679"/>
      <c r="ELT1" s="679"/>
      <c r="ELU1" s="679"/>
      <c r="ELV1" s="679"/>
      <c r="ELW1" s="679"/>
      <c r="ELX1" s="679"/>
      <c r="ELY1" s="679"/>
      <c r="ELZ1" s="679"/>
      <c r="EMA1" s="679"/>
      <c r="EMB1" s="679"/>
      <c r="EMC1" s="679"/>
      <c r="EMD1" s="679"/>
      <c r="EME1" s="679"/>
      <c r="EMF1" s="679"/>
      <c r="EMG1" s="679"/>
      <c r="EMH1" s="679"/>
      <c r="EMI1" s="679"/>
      <c r="EMJ1" s="679"/>
      <c r="EMK1" s="679"/>
      <c r="EML1" s="679"/>
      <c r="EMM1" s="679"/>
      <c r="EMN1" s="679"/>
      <c r="EMO1" s="679"/>
      <c r="EMP1" s="679"/>
      <c r="EMQ1" s="679"/>
      <c r="EMR1" s="679"/>
      <c r="EMS1" s="679"/>
      <c r="EMT1" s="679"/>
      <c r="EMU1" s="679"/>
      <c r="EMV1" s="679"/>
      <c r="EMW1" s="679"/>
      <c r="EMX1" s="679"/>
      <c r="EMY1" s="679"/>
      <c r="EMZ1" s="679"/>
      <c r="ENA1" s="679"/>
      <c r="ENB1" s="679"/>
      <c r="ENC1" s="679"/>
      <c r="END1" s="679"/>
      <c r="ENE1" s="679"/>
      <c r="ENF1" s="679"/>
      <c r="ENG1" s="679"/>
      <c r="ENH1" s="679"/>
      <c r="ENI1" s="679"/>
      <c r="ENJ1" s="679"/>
      <c r="ENK1" s="679"/>
      <c r="ENL1" s="679"/>
      <c r="ENM1" s="679"/>
      <c r="ENN1" s="679"/>
      <c r="ENO1" s="679"/>
      <c r="ENP1" s="679"/>
      <c r="ENQ1" s="679"/>
      <c r="ENR1" s="679"/>
      <c r="ENS1" s="679"/>
      <c r="ENT1" s="679"/>
      <c r="ENU1" s="679"/>
      <c r="ENV1" s="679"/>
      <c r="ENW1" s="679"/>
      <c r="ENX1" s="679"/>
      <c r="ENY1" s="679"/>
      <c r="ENZ1" s="679"/>
      <c r="EOA1" s="679"/>
      <c r="EOB1" s="679"/>
      <c r="EOC1" s="679"/>
      <c r="EOD1" s="679"/>
      <c r="EOE1" s="679"/>
      <c r="EOF1" s="679"/>
      <c r="EOG1" s="679"/>
      <c r="EOH1" s="679"/>
      <c r="EOI1" s="679"/>
      <c r="EOJ1" s="679"/>
      <c r="EOK1" s="679"/>
      <c r="EOL1" s="679"/>
      <c r="EOM1" s="679"/>
      <c r="EON1" s="679"/>
      <c r="EOO1" s="679"/>
      <c r="EOP1" s="679"/>
      <c r="EOQ1" s="679"/>
      <c r="EOR1" s="679"/>
      <c r="EOS1" s="679"/>
      <c r="EOT1" s="679"/>
      <c r="EOU1" s="679"/>
      <c r="EOV1" s="679"/>
      <c r="EOW1" s="679"/>
      <c r="EOX1" s="679"/>
      <c r="EOY1" s="679"/>
      <c r="EOZ1" s="679"/>
      <c r="EPA1" s="679"/>
      <c r="EPB1" s="679"/>
      <c r="EPC1" s="679"/>
      <c r="EPD1" s="679"/>
      <c r="EPE1" s="679"/>
      <c r="EPF1" s="679"/>
      <c r="EPG1" s="679"/>
      <c r="EPH1" s="679"/>
      <c r="EPI1" s="679"/>
      <c r="EPJ1" s="679"/>
      <c r="EPK1" s="679"/>
      <c r="EPL1" s="679"/>
      <c r="EPM1" s="679"/>
      <c r="EPN1" s="679"/>
      <c r="EPO1" s="679"/>
      <c r="EPP1" s="679"/>
      <c r="EPQ1" s="679"/>
      <c r="EPR1" s="679"/>
      <c r="EPS1" s="679"/>
      <c r="EPT1" s="679"/>
      <c r="EPU1" s="679"/>
      <c r="EPV1" s="679"/>
      <c r="EPW1" s="679"/>
      <c r="EPX1" s="679"/>
      <c r="EPY1" s="679"/>
      <c r="EPZ1" s="679"/>
      <c r="EQA1" s="679"/>
      <c r="EQB1" s="679"/>
      <c r="EQC1" s="679"/>
      <c r="EQD1" s="679"/>
      <c r="EQE1" s="679"/>
      <c r="EQF1" s="679"/>
      <c r="EQG1" s="679"/>
      <c r="EQH1" s="679"/>
      <c r="EQI1" s="679"/>
      <c r="EQJ1" s="679"/>
      <c r="EQK1" s="679"/>
      <c r="EQL1" s="679"/>
      <c r="EQM1" s="679"/>
      <c r="EQN1" s="679"/>
      <c r="EQO1" s="679"/>
      <c r="EQP1" s="679"/>
      <c r="EQQ1" s="679"/>
      <c r="EQR1" s="679"/>
      <c r="EQS1" s="679"/>
      <c r="EQT1" s="679"/>
      <c r="EQU1" s="679"/>
      <c r="EQV1" s="679"/>
      <c r="EQW1" s="679"/>
      <c r="EQX1" s="679"/>
      <c r="EQY1" s="679"/>
      <c r="EQZ1" s="679"/>
      <c r="ERA1" s="679"/>
      <c r="ERB1" s="679"/>
      <c r="ERC1" s="679"/>
      <c r="ERD1" s="679"/>
      <c r="ERE1" s="679"/>
      <c r="ERF1" s="679"/>
      <c r="ERG1" s="679"/>
      <c r="ERH1" s="679"/>
      <c r="ERI1" s="679"/>
      <c r="ERJ1" s="679"/>
      <c r="ERK1" s="679"/>
      <c r="ERL1" s="679"/>
      <c r="ERM1" s="679"/>
      <c r="ERN1" s="679"/>
      <c r="ERO1" s="679"/>
      <c r="ERP1" s="679"/>
      <c r="ERQ1" s="679"/>
      <c r="ERR1" s="679"/>
      <c r="ERS1" s="679"/>
      <c r="ERT1" s="679"/>
      <c r="ERU1" s="679"/>
      <c r="ERV1" s="679"/>
      <c r="ERW1" s="679"/>
      <c r="ERX1" s="679"/>
      <c r="ERY1" s="679"/>
      <c r="ERZ1" s="679"/>
      <c r="ESA1" s="679"/>
      <c r="ESB1" s="679"/>
      <c r="ESC1" s="679"/>
      <c r="ESD1" s="679"/>
      <c r="ESE1" s="679"/>
      <c r="ESF1" s="679"/>
      <c r="ESG1" s="679"/>
      <c r="ESH1" s="679"/>
      <c r="ESI1" s="679"/>
      <c r="ESJ1" s="679"/>
      <c r="ESK1" s="679"/>
      <c r="ESL1" s="679"/>
      <c r="ESM1" s="679"/>
      <c r="ESN1" s="679"/>
      <c r="ESO1" s="679"/>
      <c r="ESP1" s="679"/>
      <c r="ESQ1" s="679"/>
      <c r="ESR1" s="679"/>
      <c r="ESS1" s="679"/>
      <c r="EST1" s="679"/>
      <c r="ESU1" s="679"/>
      <c r="ESV1" s="679"/>
      <c r="ESW1" s="679"/>
      <c r="ESX1" s="679"/>
      <c r="ESY1" s="679"/>
      <c r="ESZ1" s="679"/>
      <c r="ETA1" s="679"/>
      <c r="ETB1" s="679"/>
      <c r="ETC1" s="679"/>
      <c r="ETD1" s="679"/>
      <c r="ETE1" s="679"/>
      <c r="ETF1" s="679"/>
      <c r="ETG1" s="679"/>
      <c r="ETH1" s="679"/>
      <c r="ETI1" s="679"/>
      <c r="ETJ1" s="679"/>
      <c r="ETK1" s="679"/>
      <c r="ETL1" s="679"/>
      <c r="ETM1" s="679"/>
      <c r="ETN1" s="679"/>
      <c r="ETO1" s="679"/>
      <c r="ETP1" s="679"/>
      <c r="ETQ1" s="679"/>
      <c r="ETR1" s="679"/>
      <c r="ETS1" s="679"/>
      <c r="ETT1" s="679"/>
      <c r="ETU1" s="679"/>
      <c r="ETV1" s="679"/>
      <c r="ETW1" s="679"/>
      <c r="ETX1" s="679"/>
      <c r="ETY1" s="679"/>
      <c r="ETZ1" s="679"/>
      <c r="EUA1" s="679"/>
      <c r="EUB1" s="679"/>
      <c r="EUC1" s="679"/>
      <c r="EUD1" s="679"/>
      <c r="EUE1" s="679"/>
      <c r="EUF1" s="679"/>
      <c r="EUG1" s="679"/>
      <c r="EUH1" s="679"/>
      <c r="EUI1" s="679"/>
      <c r="EUJ1" s="679"/>
      <c r="EUK1" s="679"/>
      <c r="EUL1" s="679"/>
      <c r="EUM1" s="679"/>
      <c r="EUN1" s="679"/>
      <c r="EUO1" s="679"/>
      <c r="EUP1" s="679"/>
      <c r="EUQ1" s="679"/>
      <c r="EUR1" s="679"/>
      <c r="EUS1" s="679"/>
      <c r="EUT1" s="679"/>
      <c r="EUU1" s="679"/>
      <c r="EUV1" s="679"/>
      <c r="EUW1" s="679"/>
      <c r="EUX1" s="679"/>
      <c r="EUY1" s="679"/>
      <c r="EUZ1" s="679"/>
      <c r="EVA1" s="679"/>
      <c r="EVB1" s="679"/>
      <c r="EVC1" s="679"/>
      <c r="EVD1" s="679"/>
      <c r="EVE1" s="679"/>
      <c r="EVF1" s="679"/>
      <c r="EVG1" s="679"/>
      <c r="EVH1" s="679"/>
      <c r="EVI1" s="679"/>
      <c r="EVJ1" s="679"/>
      <c r="EVK1" s="679"/>
      <c r="EVL1" s="679"/>
      <c r="EVM1" s="679"/>
      <c r="EVN1" s="679"/>
      <c r="EVO1" s="679"/>
      <c r="EVP1" s="679"/>
      <c r="EVQ1" s="679"/>
      <c r="EVR1" s="679"/>
      <c r="EVS1" s="679"/>
      <c r="EVT1" s="679"/>
      <c r="EVU1" s="679"/>
      <c r="EVV1" s="679"/>
      <c r="EVW1" s="679"/>
      <c r="EVX1" s="679"/>
      <c r="EVY1" s="679"/>
      <c r="EVZ1" s="679"/>
      <c r="EWA1" s="679"/>
      <c r="EWB1" s="679"/>
      <c r="EWC1" s="679"/>
      <c r="EWD1" s="679"/>
      <c r="EWE1" s="679"/>
      <c r="EWF1" s="679"/>
      <c r="EWG1" s="679"/>
      <c r="EWH1" s="679"/>
      <c r="EWI1" s="679"/>
      <c r="EWJ1" s="679"/>
      <c r="EWK1" s="679"/>
      <c r="EWL1" s="679"/>
      <c r="EWM1" s="679"/>
      <c r="EWN1" s="679"/>
      <c r="EWO1" s="679"/>
      <c r="EWP1" s="679"/>
      <c r="EWQ1" s="679"/>
      <c r="EWR1" s="679"/>
      <c r="EWS1" s="679"/>
      <c r="EWT1" s="679"/>
      <c r="EWU1" s="679"/>
      <c r="EWV1" s="679"/>
      <c r="EWW1" s="679"/>
      <c r="EWX1" s="679"/>
      <c r="EWY1" s="679"/>
      <c r="EWZ1" s="679"/>
      <c r="EXA1" s="679"/>
      <c r="EXB1" s="679"/>
      <c r="EXC1" s="679"/>
      <c r="EXD1" s="679"/>
      <c r="EXE1" s="679"/>
      <c r="EXF1" s="679"/>
      <c r="EXG1" s="679"/>
      <c r="EXH1" s="679"/>
      <c r="EXI1" s="679"/>
      <c r="EXJ1" s="679"/>
      <c r="EXK1" s="679"/>
      <c r="EXL1" s="679"/>
      <c r="EXM1" s="679"/>
      <c r="EXN1" s="679"/>
      <c r="EXO1" s="679"/>
      <c r="EXP1" s="679"/>
      <c r="EXQ1" s="679"/>
      <c r="EXR1" s="679"/>
      <c r="EXS1" s="679"/>
      <c r="EXT1" s="679"/>
      <c r="EXU1" s="679"/>
      <c r="EXV1" s="679"/>
      <c r="EXW1" s="679"/>
      <c r="EXX1" s="679"/>
      <c r="EXY1" s="679"/>
      <c r="EXZ1" s="679"/>
      <c r="EYA1" s="679"/>
      <c r="EYB1" s="679"/>
      <c r="EYC1" s="679"/>
      <c r="EYD1" s="679"/>
      <c r="EYE1" s="679"/>
      <c r="EYF1" s="679"/>
      <c r="EYG1" s="679"/>
      <c r="EYH1" s="679"/>
      <c r="EYI1" s="679"/>
      <c r="EYJ1" s="679"/>
      <c r="EYK1" s="679"/>
      <c r="EYL1" s="679"/>
      <c r="EYM1" s="679"/>
      <c r="EYN1" s="679"/>
      <c r="EYO1" s="679"/>
      <c r="EYP1" s="679"/>
      <c r="EYQ1" s="679"/>
      <c r="EYR1" s="679"/>
      <c r="EYS1" s="679"/>
      <c r="EYT1" s="679"/>
      <c r="EYU1" s="679"/>
      <c r="EYV1" s="679"/>
      <c r="EYW1" s="679"/>
      <c r="EYX1" s="679"/>
      <c r="EYY1" s="679"/>
      <c r="EYZ1" s="679"/>
      <c r="EZA1" s="679"/>
      <c r="EZB1" s="679"/>
      <c r="EZC1" s="679"/>
      <c r="EZD1" s="679"/>
      <c r="EZE1" s="679"/>
      <c r="EZF1" s="679"/>
      <c r="EZG1" s="679"/>
      <c r="EZH1" s="679"/>
      <c r="EZI1" s="679"/>
      <c r="EZJ1" s="679"/>
      <c r="EZK1" s="679"/>
      <c r="EZL1" s="679"/>
      <c r="EZM1" s="679"/>
      <c r="EZN1" s="679"/>
      <c r="EZO1" s="679"/>
      <c r="EZP1" s="679"/>
      <c r="EZQ1" s="679"/>
      <c r="EZR1" s="679"/>
      <c r="EZS1" s="679"/>
      <c r="EZT1" s="679"/>
      <c r="EZU1" s="679"/>
      <c r="EZV1" s="679"/>
      <c r="EZW1" s="679"/>
      <c r="EZX1" s="679"/>
      <c r="EZY1" s="679"/>
      <c r="EZZ1" s="679"/>
      <c r="FAA1" s="679"/>
      <c r="FAB1" s="679"/>
      <c r="FAC1" s="679"/>
      <c r="FAD1" s="679"/>
      <c r="FAE1" s="679"/>
      <c r="FAF1" s="679"/>
      <c r="FAG1" s="679"/>
      <c r="FAH1" s="679"/>
      <c r="FAI1" s="679"/>
      <c r="FAJ1" s="679"/>
      <c r="FAK1" s="679"/>
      <c r="FAL1" s="679"/>
      <c r="FAM1" s="679"/>
      <c r="FAN1" s="679"/>
      <c r="FAO1" s="679"/>
      <c r="FAP1" s="679"/>
      <c r="FAQ1" s="679"/>
      <c r="FAR1" s="679"/>
      <c r="FAS1" s="679"/>
      <c r="FAT1" s="679"/>
      <c r="FAU1" s="679"/>
      <c r="FAV1" s="679"/>
      <c r="FAW1" s="679"/>
      <c r="FAX1" s="679"/>
      <c r="FAY1" s="679"/>
      <c r="FAZ1" s="679"/>
      <c r="FBA1" s="679"/>
      <c r="FBB1" s="679"/>
      <c r="FBC1" s="679"/>
      <c r="FBD1" s="679"/>
      <c r="FBE1" s="679"/>
      <c r="FBF1" s="679"/>
      <c r="FBG1" s="679"/>
      <c r="FBH1" s="679"/>
      <c r="FBI1" s="679"/>
      <c r="FBJ1" s="679"/>
      <c r="FBK1" s="679"/>
      <c r="FBL1" s="679"/>
      <c r="FBM1" s="679"/>
      <c r="FBN1" s="679"/>
      <c r="FBO1" s="679"/>
      <c r="FBP1" s="679"/>
      <c r="FBQ1" s="679"/>
      <c r="FBR1" s="679"/>
      <c r="FBS1" s="679"/>
      <c r="FBT1" s="679"/>
      <c r="FBU1" s="679"/>
      <c r="FBV1" s="679"/>
      <c r="FBW1" s="679"/>
      <c r="FBX1" s="679"/>
      <c r="FBY1" s="679"/>
      <c r="FBZ1" s="679"/>
      <c r="FCA1" s="679"/>
      <c r="FCB1" s="679"/>
      <c r="FCC1" s="679"/>
      <c r="FCD1" s="679"/>
      <c r="FCE1" s="679"/>
      <c r="FCF1" s="679"/>
      <c r="FCG1" s="679"/>
      <c r="FCH1" s="679"/>
      <c r="FCI1" s="679"/>
      <c r="FCJ1" s="679"/>
      <c r="FCK1" s="679"/>
      <c r="FCL1" s="679"/>
      <c r="FCM1" s="679"/>
      <c r="FCN1" s="679"/>
      <c r="FCO1" s="679"/>
      <c r="FCP1" s="679"/>
      <c r="FCQ1" s="679"/>
      <c r="FCR1" s="679"/>
      <c r="FCS1" s="679"/>
      <c r="FCT1" s="679"/>
      <c r="FCU1" s="679"/>
      <c r="FCV1" s="679"/>
      <c r="FCW1" s="679"/>
      <c r="FCX1" s="679"/>
      <c r="FCY1" s="679"/>
      <c r="FCZ1" s="679"/>
      <c r="FDA1" s="679"/>
      <c r="FDB1" s="679"/>
      <c r="FDC1" s="679"/>
      <c r="FDD1" s="679"/>
      <c r="FDE1" s="679"/>
      <c r="FDF1" s="679"/>
      <c r="FDG1" s="679"/>
      <c r="FDH1" s="679"/>
      <c r="FDI1" s="679"/>
      <c r="FDJ1" s="679"/>
      <c r="FDK1" s="679"/>
      <c r="FDL1" s="679"/>
      <c r="FDM1" s="679"/>
      <c r="FDN1" s="679"/>
      <c r="FDO1" s="679"/>
      <c r="FDP1" s="679"/>
      <c r="FDQ1" s="679"/>
      <c r="FDR1" s="679"/>
      <c r="FDS1" s="679"/>
      <c r="FDT1" s="679"/>
      <c r="FDU1" s="679"/>
      <c r="FDV1" s="679"/>
      <c r="FDW1" s="679"/>
      <c r="FDX1" s="679"/>
      <c r="FDY1" s="679"/>
      <c r="FDZ1" s="679"/>
      <c r="FEA1" s="679"/>
      <c r="FEB1" s="679"/>
      <c r="FEC1" s="679"/>
      <c r="FED1" s="679"/>
      <c r="FEE1" s="679"/>
      <c r="FEF1" s="679"/>
      <c r="FEG1" s="679"/>
      <c r="FEH1" s="679"/>
      <c r="FEI1" s="679"/>
      <c r="FEJ1" s="679"/>
      <c r="FEK1" s="679"/>
      <c r="FEL1" s="679"/>
      <c r="FEM1" s="679"/>
      <c r="FEN1" s="679"/>
      <c r="FEO1" s="679"/>
      <c r="FEP1" s="679"/>
      <c r="FEQ1" s="679"/>
      <c r="FER1" s="679"/>
      <c r="FES1" s="679"/>
      <c r="FET1" s="679"/>
      <c r="FEU1" s="679"/>
      <c r="FEV1" s="679"/>
      <c r="FEW1" s="679"/>
      <c r="FEX1" s="679"/>
      <c r="FEY1" s="679"/>
      <c r="FEZ1" s="679"/>
      <c r="FFA1" s="679"/>
      <c r="FFB1" s="679"/>
      <c r="FFC1" s="679"/>
      <c r="FFD1" s="679"/>
      <c r="FFE1" s="679"/>
      <c r="FFF1" s="679"/>
      <c r="FFG1" s="679"/>
      <c r="FFH1" s="679"/>
      <c r="FFI1" s="679"/>
      <c r="FFJ1" s="679"/>
      <c r="FFK1" s="679"/>
      <c r="FFL1" s="679"/>
      <c r="FFM1" s="679"/>
      <c r="FFN1" s="679"/>
      <c r="FFO1" s="679"/>
      <c r="FFP1" s="679"/>
      <c r="FFQ1" s="679"/>
      <c r="FFR1" s="679"/>
      <c r="FFS1" s="679"/>
      <c r="FFT1" s="679"/>
      <c r="FFU1" s="679"/>
      <c r="FFV1" s="679"/>
      <c r="FFW1" s="679"/>
      <c r="FFX1" s="679"/>
      <c r="FFY1" s="679"/>
      <c r="FFZ1" s="679"/>
      <c r="FGA1" s="679"/>
      <c r="FGB1" s="679"/>
      <c r="FGC1" s="679"/>
      <c r="FGD1" s="679"/>
      <c r="FGE1" s="679"/>
      <c r="FGF1" s="679"/>
      <c r="FGG1" s="679"/>
      <c r="FGH1" s="679"/>
      <c r="FGI1" s="679"/>
      <c r="FGJ1" s="679"/>
      <c r="FGK1" s="679"/>
      <c r="FGL1" s="679"/>
      <c r="FGM1" s="679"/>
      <c r="FGN1" s="679"/>
      <c r="FGO1" s="679"/>
      <c r="FGP1" s="679"/>
      <c r="FGQ1" s="679"/>
      <c r="FGR1" s="679"/>
      <c r="FGS1" s="679"/>
      <c r="FGT1" s="679"/>
      <c r="FGU1" s="679"/>
      <c r="FGV1" s="679"/>
      <c r="FGW1" s="679"/>
      <c r="FGX1" s="679"/>
      <c r="FGY1" s="679"/>
      <c r="FGZ1" s="679"/>
      <c r="FHA1" s="679"/>
      <c r="FHB1" s="679"/>
      <c r="FHC1" s="679"/>
      <c r="FHD1" s="679"/>
      <c r="FHE1" s="679"/>
      <c r="FHF1" s="679"/>
      <c r="FHG1" s="679"/>
      <c r="FHH1" s="679"/>
      <c r="FHI1" s="679"/>
      <c r="FHJ1" s="679"/>
      <c r="FHK1" s="679"/>
      <c r="FHL1" s="679"/>
      <c r="FHM1" s="679"/>
      <c r="FHN1" s="679"/>
      <c r="FHO1" s="679"/>
      <c r="FHP1" s="679"/>
      <c r="FHQ1" s="679"/>
      <c r="FHR1" s="679"/>
      <c r="FHS1" s="679"/>
      <c r="FHT1" s="679"/>
      <c r="FHU1" s="679"/>
      <c r="FHV1" s="679"/>
      <c r="FHW1" s="679"/>
      <c r="FHX1" s="679"/>
      <c r="FHY1" s="679"/>
      <c r="FHZ1" s="679"/>
      <c r="FIA1" s="679"/>
      <c r="FIB1" s="679"/>
      <c r="FIC1" s="679"/>
      <c r="FID1" s="679"/>
      <c r="FIE1" s="679"/>
      <c r="FIF1" s="679"/>
      <c r="FIG1" s="679"/>
      <c r="FIH1" s="679"/>
      <c r="FII1" s="679"/>
      <c r="FIJ1" s="679"/>
      <c r="FIK1" s="679"/>
      <c r="FIL1" s="679"/>
      <c r="FIM1" s="679"/>
      <c r="FIN1" s="679"/>
      <c r="FIO1" s="679"/>
      <c r="FIP1" s="679"/>
      <c r="FIQ1" s="679"/>
      <c r="FIR1" s="679"/>
      <c r="FIS1" s="679"/>
      <c r="FIT1" s="679"/>
      <c r="FIU1" s="679"/>
      <c r="FIV1" s="679"/>
      <c r="FIW1" s="679"/>
      <c r="FIX1" s="679"/>
      <c r="FIY1" s="679"/>
      <c r="FIZ1" s="679"/>
      <c r="FJA1" s="679"/>
      <c r="FJB1" s="679"/>
      <c r="FJC1" s="679"/>
      <c r="FJD1" s="679"/>
      <c r="FJE1" s="679"/>
      <c r="FJF1" s="679"/>
      <c r="FJG1" s="679"/>
      <c r="FJH1" s="679"/>
      <c r="FJI1" s="679"/>
      <c r="FJJ1" s="679"/>
      <c r="FJK1" s="679"/>
      <c r="FJL1" s="679"/>
      <c r="FJM1" s="679"/>
      <c r="FJN1" s="679"/>
      <c r="FJO1" s="679"/>
      <c r="FJP1" s="679"/>
      <c r="FJQ1" s="679"/>
      <c r="FJR1" s="679"/>
      <c r="FJS1" s="679"/>
      <c r="FJT1" s="679"/>
      <c r="FJU1" s="679"/>
      <c r="FJV1" s="679"/>
      <c r="FJW1" s="679"/>
      <c r="FJX1" s="679"/>
      <c r="FJY1" s="679"/>
      <c r="FJZ1" s="679"/>
      <c r="FKA1" s="679"/>
      <c r="FKB1" s="679"/>
      <c r="FKC1" s="679"/>
      <c r="FKD1" s="679"/>
      <c r="FKE1" s="679"/>
      <c r="FKF1" s="679"/>
      <c r="FKG1" s="679"/>
      <c r="FKH1" s="679"/>
      <c r="FKI1" s="679"/>
      <c r="FKJ1" s="679"/>
      <c r="FKK1" s="679"/>
      <c r="FKL1" s="679"/>
      <c r="FKM1" s="679"/>
      <c r="FKN1" s="679"/>
      <c r="FKO1" s="679"/>
      <c r="FKP1" s="679"/>
      <c r="FKQ1" s="679"/>
      <c r="FKR1" s="679"/>
      <c r="FKS1" s="679"/>
      <c r="FKT1" s="679"/>
      <c r="FKU1" s="679"/>
      <c r="FKV1" s="679"/>
      <c r="FKW1" s="679"/>
      <c r="FKX1" s="679"/>
      <c r="FKY1" s="679"/>
      <c r="FKZ1" s="679"/>
      <c r="FLA1" s="679"/>
      <c r="FLB1" s="679"/>
      <c r="FLC1" s="679"/>
      <c r="FLD1" s="679"/>
      <c r="FLE1" s="679"/>
      <c r="FLF1" s="679"/>
      <c r="FLG1" s="679"/>
      <c r="FLH1" s="679"/>
      <c r="FLI1" s="679"/>
      <c r="FLJ1" s="679"/>
      <c r="FLK1" s="679"/>
      <c r="FLL1" s="679"/>
      <c r="FLM1" s="679"/>
      <c r="FLN1" s="679"/>
      <c r="FLO1" s="679"/>
      <c r="FLP1" s="679"/>
      <c r="FLQ1" s="679"/>
      <c r="FLR1" s="679"/>
      <c r="FLS1" s="679"/>
      <c r="FLT1" s="679"/>
      <c r="FLU1" s="679"/>
      <c r="FLV1" s="679"/>
      <c r="FLW1" s="679"/>
      <c r="FLX1" s="679"/>
      <c r="FLY1" s="679"/>
      <c r="FLZ1" s="679"/>
      <c r="FMA1" s="679"/>
      <c r="FMB1" s="679"/>
      <c r="FMC1" s="679"/>
      <c r="FMD1" s="679"/>
      <c r="FME1" s="679"/>
      <c r="FMF1" s="679"/>
      <c r="FMG1" s="679"/>
      <c r="FMH1" s="679"/>
      <c r="FMI1" s="679"/>
      <c r="FMJ1" s="679"/>
      <c r="FMK1" s="679"/>
      <c r="FML1" s="679"/>
      <c r="FMM1" s="679"/>
      <c r="FMN1" s="679"/>
      <c r="FMO1" s="679"/>
      <c r="FMP1" s="679"/>
      <c r="FMQ1" s="679"/>
      <c r="FMR1" s="679"/>
      <c r="FMS1" s="679"/>
      <c r="FMT1" s="679"/>
      <c r="FMU1" s="679"/>
      <c r="FMV1" s="679"/>
      <c r="FMW1" s="679"/>
      <c r="FMX1" s="679"/>
      <c r="FMY1" s="679"/>
      <c r="FMZ1" s="679"/>
      <c r="FNA1" s="679"/>
      <c r="FNB1" s="679"/>
      <c r="FNC1" s="679"/>
      <c r="FND1" s="679"/>
      <c r="FNE1" s="679"/>
      <c r="FNF1" s="679"/>
      <c r="FNG1" s="679"/>
      <c r="FNH1" s="679"/>
      <c r="FNI1" s="679"/>
      <c r="FNJ1" s="679"/>
      <c r="FNK1" s="679"/>
      <c r="FNL1" s="679"/>
      <c r="FNM1" s="679"/>
      <c r="FNN1" s="679"/>
      <c r="FNO1" s="679"/>
      <c r="FNP1" s="679"/>
      <c r="FNQ1" s="679"/>
      <c r="FNR1" s="679"/>
      <c r="FNS1" s="679"/>
      <c r="FNT1" s="679"/>
      <c r="FNU1" s="679"/>
      <c r="FNV1" s="679"/>
      <c r="FNW1" s="679"/>
      <c r="FNX1" s="679"/>
      <c r="FNY1" s="679"/>
      <c r="FNZ1" s="679"/>
      <c r="FOA1" s="679"/>
      <c r="FOB1" s="679"/>
      <c r="FOC1" s="679"/>
      <c r="FOD1" s="679"/>
      <c r="FOE1" s="679"/>
      <c r="FOF1" s="679"/>
      <c r="FOG1" s="679"/>
      <c r="FOH1" s="679"/>
      <c r="FOI1" s="679"/>
      <c r="FOJ1" s="679"/>
      <c r="FOK1" s="679"/>
      <c r="FOL1" s="679"/>
      <c r="FOM1" s="679"/>
      <c r="FON1" s="679"/>
      <c r="FOO1" s="679"/>
      <c r="FOP1" s="679"/>
      <c r="FOQ1" s="679"/>
      <c r="FOR1" s="679"/>
      <c r="FOS1" s="679"/>
      <c r="FOT1" s="679"/>
      <c r="FOU1" s="679"/>
      <c r="FOV1" s="679"/>
      <c r="FOW1" s="679"/>
      <c r="FOX1" s="679"/>
      <c r="FOY1" s="679"/>
      <c r="FOZ1" s="679"/>
      <c r="FPA1" s="679"/>
      <c r="FPB1" s="679"/>
      <c r="FPC1" s="679"/>
      <c r="FPD1" s="679"/>
      <c r="FPE1" s="679"/>
      <c r="FPF1" s="679"/>
      <c r="FPG1" s="679"/>
      <c r="FPH1" s="679"/>
      <c r="FPI1" s="679"/>
      <c r="FPJ1" s="679"/>
      <c r="FPK1" s="679"/>
      <c r="FPL1" s="679"/>
      <c r="FPM1" s="679"/>
      <c r="FPN1" s="679"/>
      <c r="FPO1" s="679"/>
      <c r="FPP1" s="679"/>
      <c r="FPQ1" s="679"/>
      <c r="FPR1" s="679"/>
      <c r="FPS1" s="679"/>
      <c r="FPT1" s="679"/>
      <c r="FPU1" s="679"/>
      <c r="FPV1" s="679"/>
      <c r="FPW1" s="679"/>
      <c r="FPX1" s="679"/>
      <c r="FPY1" s="679"/>
      <c r="FPZ1" s="679"/>
      <c r="FQA1" s="679"/>
      <c r="FQB1" s="679"/>
      <c r="FQC1" s="679"/>
      <c r="FQD1" s="679"/>
      <c r="FQE1" s="679"/>
      <c r="FQF1" s="679"/>
      <c r="FQG1" s="679"/>
      <c r="FQH1" s="679"/>
      <c r="FQI1" s="679"/>
      <c r="FQJ1" s="679"/>
      <c r="FQK1" s="679"/>
      <c r="FQL1" s="679"/>
      <c r="FQM1" s="679"/>
      <c r="FQN1" s="679"/>
      <c r="FQO1" s="679"/>
      <c r="FQP1" s="679"/>
      <c r="FQQ1" s="679"/>
      <c r="FQR1" s="679"/>
      <c r="FQS1" s="679"/>
      <c r="FQT1" s="679"/>
      <c r="FQU1" s="679"/>
      <c r="FQV1" s="679"/>
      <c r="FQW1" s="679"/>
      <c r="FQX1" s="679"/>
      <c r="FQY1" s="679"/>
      <c r="FQZ1" s="679"/>
      <c r="FRA1" s="679"/>
      <c r="FRB1" s="679"/>
      <c r="FRC1" s="679"/>
      <c r="FRD1" s="679"/>
      <c r="FRE1" s="679"/>
      <c r="FRF1" s="679"/>
      <c r="FRG1" s="679"/>
      <c r="FRH1" s="679"/>
      <c r="FRI1" s="679"/>
      <c r="FRJ1" s="679"/>
      <c r="FRK1" s="679"/>
      <c r="FRL1" s="679"/>
      <c r="FRM1" s="679"/>
      <c r="FRN1" s="679"/>
      <c r="FRO1" s="679"/>
      <c r="FRP1" s="679"/>
      <c r="FRQ1" s="679"/>
      <c r="FRR1" s="679"/>
      <c r="FRS1" s="679"/>
      <c r="FRT1" s="679"/>
      <c r="FRU1" s="679"/>
      <c r="FRV1" s="679"/>
      <c r="FRW1" s="679"/>
      <c r="FRX1" s="679"/>
      <c r="FRY1" s="679"/>
      <c r="FRZ1" s="679"/>
      <c r="FSA1" s="679"/>
      <c r="FSB1" s="679"/>
      <c r="FSC1" s="679"/>
      <c r="FSD1" s="679"/>
      <c r="FSE1" s="679"/>
      <c r="FSF1" s="679"/>
      <c r="FSG1" s="679"/>
      <c r="FSH1" s="679"/>
      <c r="FSI1" s="679"/>
      <c r="FSJ1" s="679"/>
      <c r="FSK1" s="679"/>
      <c r="FSL1" s="679"/>
      <c r="FSM1" s="679"/>
      <c r="FSN1" s="679"/>
      <c r="FSO1" s="679"/>
      <c r="FSP1" s="679"/>
      <c r="FSQ1" s="679"/>
      <c r="FSR1" s="679"/>
      <c r="FSS1" s="679"/>
      <c r="FST1" s="679"/>
      <c r="FSU1" s="679"/>
      <c r="FSV1" s="679"/>
      <c r="FSW1" s="679"/>
      <c r="FSX1" s="679"/>
      <c r="FSY1" s="679"/>
      <c r="FSZ1" s="679"/>
      <c r="FTA1" s="679"/>
      <c r="FTB1" s="679"/>
      <c r="FTC1" s="679"/>
      <c r="FTD1" s="679"/>
      <c r="FTE1" s="679"/>
      <c r="FTF1" s="679"/>
      <c r="FTG1" s="679"/>
      <c r="FTH1" s="679"/>
      <c r="FTI1" s="679"/>
      <c r="FTJ1" s="679"/>
      <c r="FTK1" s="679"/>
      <c r="FTL1" s="679"/>
      <c r="FTM1" s="679"/>
      <c r="FTN1" s="679"/>
      <c r="FTO1" s="679"/>
      <c r="FTP1" s="679"/>
      <c r="FTQ1" s="679"/>
      <c r="FTR1" s="679"/>
      <c r="FTS1" s="679"/>
      <c r="FTT1" s="679"/>
      <c r="FTU1" s="679"/>
      <c r="FTV1" s="679"/>
      <c r="FTW1" s="679"/>
      <c r="FTX1" s="679"/>
      <c r="FTY1" s="679"/>
      <c r="FTZ1" s="679"/>
      <c r="FUA1" s="679"/>
      <c r="FUB1" s="679"/>
      <c r="FUC1" s="679"/>
      <c r="FUD1" s="679"/>
      <c r="FUE1" s="679"/>
      <c r="FUF1" s="679"/>
      <c r="FUG1" s="679"/>
      <c r="FUH1" s="679"/>
      <c r="FUI1" s="679"/>
      <c r="FUJ1" s="679"/>
      <c r="FUK1" s="679"/>
      <c r="FUL1" s="679"/>
      <c r="FUM1" s="679"/>
      <c r="FUN1" s="679"/>
      <c r="FUO1" s="679"/>
      <c r="FUP1" s="679"/>
      <c r="FUQ1" s="679"/>
      <c r="FUR1" s="679"/>
      <c r="FUS1" s="679"/>
      <c r="FUT1" s="679"/>
      <c r="FUU1" s="679"/>
      <c r="FUV1" s="679"/>
      <c r="FUW1" s="679"/>
      <c r="FUX1" s="679"/>
      <c r="FUY1" s="679"/>
      <c r="FUZ1" s="679"/>
      <c r="FVA1" s="679"/>
      <c r="FVB1" s="679"/>
      <c r="FVC1" s="679"/>
      <c r="FVD1" s="679"/>
      <c r="FVE1" s="679"/>
      <c r="FVF1" s="679"/>
      <c r="FVG1" s="679"/>
      <c r="FVH1" s="679"/>
      <c r="FVI1" s="679"/>
      <c r="FVJ1" s="679"/>
      <c r="FVK1" s="679"/>
      <c r="FVL1" s="679"/>
      <c r="FVM1" s="679"/>
      <c r="FVN1" s="679"/>
      <c r="FVO1" s="679"/>
      <c r="FVP1" s="679"/>
      <c r="FVQ1" s="679"/>
      <c r="FVR1" s="679"/>
      <c r="FVS1" s="679"/>
      <c r="FVT1" s="679"/>
      <c r="FVU1" s="679"/>
      <c r="FVV1" s="679"/>
      <c r="FVW1" s="679"/>
      <c r="FVX1" s="679"/>
      <c r="FVY1" s="679"/>
      <c r="FVZ1" s="679"/>
      <c r="FWA1" s="679"/>
      <c r="FWB1" s="679"/>
      <c r="FWC1" s="679"/>
      <c r="FWD1" s="679"/>
      <c r="FWE1" s="679"/>
      <c r="FWF1" s="679"/>
      <c r="FWG1" s="679"/>
      <c r="FWH1" s="679"/>
      <c r="FWI1" s="679"/>
      <c r="FWJ1" s="679"/>
      <c r="FWK1" s="679"/>
      <c r="FWL1" s="679"/>
      <c r="FWM1" s="679"/>
      <c r="FWN1" s="679"/>
      <c r="FWO1" s="679"/>
      <c r="FWP1" s="679"/>
      <c r="FWQ1" s="679"/>
      <c r="FWR1" s="679"/>
      <c r="FWS1" s="679"/>
      <c r="FWT1" s="679"/>
      <c r="FWU1" s="679"/>
      <c r="FWV1" s="679"/>
      <c r="FWW1" s="679"/>
      <c r="FWX1" s="679"/>
      <c r="FWY1" s="679"/>
      <c r="FWZ1" s="679"/>
      <c r="FXA1" s="679"/>
      <c r="FXB1" s="679"/>
      <c r="FXC1" s="679"/>
      <c r="FXD1" s="679"/>
      <c r="FXE1" s="679"/>
      <c r="FXF1" s="679"/>
      <c r="FXG1" s="679"/>
      <c r="FXH1" s="679"/>
      <c r="FXI1" s="679"/>
      <c r="FXJ1" s="679"/>
      <c r="FXK1" s="679"/>
      <c r="FXL1" s="679"/>
      <c r="FXM1" s="679"/>
      <c r="FXN1" s="679"/>
      <c r="FXO1" s="679"/>
      <c r="FXP1" s="679"/>
      <c r="FXQ1" s="679"/>
      <c r="FXR1" s="679"/>
      <c r="FXS1" s="679"/>
      <c r="FXT1" s="679"/>
      <c r="FXU1" s="679"/>
      <c r="FXV1" s="679"/>
      <c r="FXW1" s="679"/>
      <c r="FXX1" s="679"/>
      <c r="FXY1" s="679"/>
      <c r="FXZ1" s="679"/>
      <c r="FYA1" s="679"/>
      <c r="FYB1" s="679"/>
      <c r="FYC1" s="679"/>
      <c r="FYD1" s="679"/>
      <c r="FYE1" s="679"/>
      <c r="FYF1" s="679"/>
      <c r="FYG1" s="679"/>
      <c r="FYH1" s="679"/>
      <c r="FYI1" s="679"/>
      <c r="FYJ1" s="679"/>
      <c r="FYK1" s="679"/>
      <c r="FYL1" s="679"/>
      <c r="FYM1" s="679"/>
      <c r="FYN1" s="679"/>
      <c r="FYO1" s="679"/>
      <c r="FYP1" s="679"/>
      <c r="FYQ1" s="679"/>
      <c r="FYR1" s="679"/>
      <c r="FYS1" s="679"/>
      <c r="FYT1" s="679"/>
      <c r="FYU1" s="679"/>
      <c r="FYV1" s="679"/>
      <c r="FYW1" s="679"/>
      <c r="FYX1" s="679"/>
      <c r="FYY1" s="679"/>
      <c r="FYZ1" s="679"/>
      <c r="FZA1" s="679"/>
      <c r="FZB1" s="679"/>
      <c r="FZC1" s="679"/>
      <c r="FZD1" s="679"/>
      <c r="FZE1" s="679"/>
      <c r="FZF1" s="679"/>
      <c r="FZG1" s="679"/>
      <c r="FZH1" s="679"/>
      <c r="FZI1" s="679"/>
      <c r="FZJ1" s="679"/>
      <c r="FZK1" s="679"/>
      <c r="FZL1" s="679"/>
      <c r="FZM1" s="679"/>
      <c r="FZN1" s="679"/>
      <c r="FZO1" s="679"/>
      <c r="FZP1" s="679"/>
      <c r="FZQ1" s="679"/>
      <c r="FZR1" s="679"/>
      <c r="FZS1" s="679"/>
      <c r="FZT1" s="679"/>
      <c r="FZU1" s="679"/>
      <c r="FZV1" s="679"/>
      <c r="FZW1" s="679"/>
      <c r="FZX1" s="679"/>
      <c r="FZY1" s="679"/>
      <c r="FZZ1" s="679"/>
      <c r="GAA1" s="679"/>
      <c r="GAB1" s="679"/>
      <c r="GAC1" s="679"/>
      <c r="GAD1" s="679"/>
      <c r="GAE1" s="679"/>
      <c r="GAF1" s="679"/>
      <c r="GAG1" s="679"/>
      <c r="GAH1" s="679"/>
      <c r="GAI1" s="679"/>
      <c r="GAJ1" s="679"/>
      <c r="GAK1" s="679"/>
      <c r="GAL1" s="679"/>
      <c r="GAM1" s="679"/>
      <c r="GAN1" s="679"/>
      <c r="GAO1" s="679"/>
      <c r="GAP1" s="679"/>
      <c r="GAQ1" s="679"/>
      <c r="GAR1" s="679"/>
      <c r="GAS1" s="679"/>
      <c r="GAT1" s="679"/>
      <c r="GAU1" s="679"/>
      <c r="GAV1" s="679"/>
      <c r="GAW1" s="679"/>
      <c r="GAX1" s="679"/>
      <c r="GAY1" s="679"/>
      <c r="GAZ1" s="679"/>
      <c r="GBA1" s="679"/>
      <c r="GBB1" s="679"/>
      <c r="GBC1" s="679"/>
      <c r="GBD1" s="679"/>
      <c r="GBE1" s="679"/>
      <c r="GBF1" s="679"/>
      <c r="GBG1" s="679"/>
      <c r="GBH1" s="679"/>
      <c r="GBI1" s="679"/>
      <c r="GBJ1" s="679"/>
      <c r="GBK1" s="679"/>
      <c r="GBL1" s="679"/>
      <c r="GBM1" s="679"/>
      <c r="GBN1" s="679"/>
      <c r="GBO1" s="679"/>
      <c r="GBP1" s="679"/>
      <c r="GBQ1" s="679"/>
      <c r="GBR1" s="679"/>
      <c r="GBS1" s="679"/>
      <c r="GBT1" s="679"/>
      <c r="GBU1" s="679"/>
      <c r="GBV1" s="679"/>
      <c r="GBW1" s="679"/>
      <c r="GBX1" s="679"/>
      <c r="GBY1" s="679"/>
      <c r="GBZ1" s="679"/>
      <c r="GCA1" s="679"/>
      <c r="GCB1" s="679"/>
      <c r="GCC1" s="679"/>
      <c r="GCD1" s="679"/>
      <c r="GCE1" s="679"/>
      <c r="GCF1" s="679"/>
      <c r="GCG1" s="679"/>
      <c r="GCH1" s="679"/>
      <c r="GCI1" s="679"/>
      <c r="GCJ1" s="679"/>
      <c r="GCK1" s="679"/>
      <c r="GCL1" s="679"/>
      <c r="GCM1" s="679"/>
      <c r="GCN1" s="679"/>
      <c r="GCO1" s="679"/>
      <c r="GCP1" s="679"/>
      <c r="GCQ1" s="679"/>
      <c r="GCR1" s="679"/>
      <c r="GCS1" s="679"/>
      <c r="GCT1" s="679"/>
      <c r="GCU1" s="679"/>
      <c r="GCV1" s="679"/>
      <c r="GCW1" s="679"/>
      <c r="GCX1" s="679"/>
      <c r="GCY1" s="679"/>
      <c r="GCZ1" s="679"/>
      <c r="GDA1" s="679"/>
      <c r="GDB1" s="679"/>
      <c r="GDC1" s="679"/>
      <c r="GDD1" s="679"/>
      <c r="GDE1" s="679"/>
      <c r="GDF1" s="679"/>
      <c r="GDG1" s="679"/>
      <c r="GDH1" s="679"/>
      <c r="GDI1" s="679"/>
      <c r="GDJ1" s="679"/>
      <c r="GDK1" s="679"/>
      <c r="GDL1" s="679"/>
      <c r="GDM1" s="679"/>
      <c r="GDN1" s="679"/>
      <c r="GDO1" s="679"/>
      <c r="GDP1" s="679"/>
      <c r="GDQ1" s="679"/>
      <c r="GDR1" s="679"/>
      <c r="GDS1" s="679"/>
      <c r="GDT1" s="679"/>
      <c r="GDU1" s="679"/>
      <c r="GDV1" s="679"/>
      <c r="GDW1" s="679"/>
      <c r="GDX1" s="679"/>
      <c r="GDY1" s="679"/>
      <c r="GDZ1" s="679"/>
      <c r="GEA1" s="679"/>
      <c r="GEB1" s="679"/>
      <c r="GEC1" s="679"/>
      <c r="GED1" s="679"/>
      <c r="GEE1" s="679"/>
      <c r="GEF1" s="679"/>
      <c r="GEG1" s="679"/>
      <c r="GEH1" s="679"/>
      <c r="GEI1" s="679"/>
      <c r="GEJ1" s="679"/>
      <c r="GEK1" s="679"/>
      <c r="GEL1" s="679"/>
      <c r="GEM1" s="679"/>
      <c r="GEN1" s="679"/>
      <c r="GEO1" s="679"/>
      <c r="GEP1" s="679"/>
      <c r="GEQ1" s="679"/>
      <c r="GER1" s="679"/>
      <c r="GES1" s="679"/>
      <c r="GET1" s="679"/>
      <c r="GEU1" s="679"/>
      <c r="GEV1" s="679"/>
      <c r="GEW1" s="679"/>
      <c r="GEX1" s="679"/>
      <c r="GEY1" s="679"/>
      <c r="GEZ1" s="679"/>
      <c r="GFA1" s="679"/>
      <c r="GFB1" s="679"/>
      <c r="GFC1" s="679"/>
      <c r="GFD1" s="679"/>
      <c r="GFE1" s="679"/>
      <c r="GFF1" s="679"/>
      <c r="GFG1" s="679"/>
      <c r="GFH1" s="679"/>
      <c r="GFI1" s="679"/>
      <c r="GFJ1" s="679"/>
      <c r="GFK1" s="679"/>
      <c r="GFL1" s="679"/>
      <c r="GFM1" s="679"/>
      <c r="GFN1" s="679"/>
      <c r="GFO1" s="679"/>
      <c r="GFP1" s="679"/>
      <c r="GFQ1" s="679"/>
      <c r="GFR1" s="679"/>
      <c r="GFS1" s="679"/>
      <c r="GFT1" s="679"/>
      <c r="GFU1" s="679"/>
      <c r="GFV1" s="679"/>
      <c r="GFW1" s="679"/>
      <c r="GFX1" s="679"/>
      <c r="GFY1" s="679"/>
      <c r="GFZ1" s="679"/>
      <c r="GGA1" s="679"/>
      <c r="GGB1" s="679"/>
      <c r="GGC1" s="679"/>
      <c r="GGD1" s="679"/>
      <c r="GGE1" s="679"/>
      <c r="GGF1" s="679"/>
      <c r="GGG1" s="679"/>
      <c r="GGH1" s="679"/>
      <c r="GGI1" s="679"/>
      <c r="GGJ1" s="679"/>
      <c r="GGK1" s="679"/>
      <c r="GGL1" s="679"/>
      <c r="GGM1" s="679"/>
      <c r="GGN1" s="679"/>
      <c r="GGO1" s="679"/>
      <c r="GGP1" s="679"/>
      <c r="GGQ1" s="679"/>
      <c r="GGR1" s="679"/>
      <c r="GGS1" s="679"/>
      <c r="GGT1" s="679"/>
      <c r="GGU1" s="679"/>
      <c r="GGV1" s="679"/>
      <c r="GGW1" s="679"/>
      <c r="GGX1" s="679"/>
      <c r="GGY1" s="679"/>
      <c r="GGZ1" s="679"/>
      <c r="GHA1" s="679"/>
      <c r="GHB1" s="679"/>
      <c r="GHC1" s="679"/>
      <c r="GHD1" s="679"/>
      <c r="GHE1" s="679"/>
      <c r="GHF1" s="679"/>
      <c r="GHG1" s="679"/>
      <c r="GHH1" s="679"/>
      <c r="GHI1" s="679"/>
      <c r="GHJ1" s="679"/>
      <c r="GHK1" s="679"/>
      <c r="GHL1" s="679"/>
      <c r="GHM1" s="679"/>
      <c r="GHN1" s="679"/>
      <c r="GHO1" s="679"/>
      <c r="GHP1" s="679"/>
      <c r="GHQ1" s="679"/>
      <c r="GHR1" s="679"/>
      <c r="GHS1" s="679"/>
      <c r="GHT1" s="679"/>
      <c r="GHU1" s="679"/>
      <c r="GHV1" s="679"/>
      <c r="GHW1" s="679"/>
      <c r="GHX1" s="679"/>
      <c r="GHY1" s="679"/>
      <c r="GHZ1" s="679"/>
      <c r="GIA1" s="679"/>
      <c r="GIB1" s="679"/>
      <c r="GIC1" s="679"/>
      <c r="GID1" s="679"/>
      <c r="GIE1" s="679"/>
      <c r="GIF1" s="679"/>
      <c r="GIG1" s="679"/>
      <c r="GIH1" s="679"/>
      <c r="GII1" s="679"/>
      <c r="GIJ1" s="679"/>
      <c r="GIK1" s="679"/>
      <c r="GIL1" s="679"/>
      <c r="GIM1" s="679"/>
      <c r="GIN1" s="679"/>
      <c r="GIO1" s="679"/>
      <c r="GIP1" s="679"/>
      <c r="GIQ1" s="679"/>
      <c r="GIR1" s="679"/>
      <c r="GIS1" s="679"/>
      <c r="GIT1" s="679"/>
      <c r="GIU1" s="679"/>
      <c r="GIV1" s="679"/>
      <c r="GIW1" s="679"/>
      <c r="GIX1" s="679"/>
      <c r="GIY1" s="679"/>
      <c r="GIZ1" s="679"/>
      <c r="GJA1" s="679"/>
      <c r="GJB1" s="679"/>
      <c r="GJC1" s="679"/>
      <c r="GJD1" s="679"/>
      <c r="GJE1" s="679"/>
      <c r="GJF1" s="679"/>
      <c r="GJG1" s="679"/>
      <c r="GJH1" s="679"/>
      <c r="GJI1" s="679"/>
      <c r="GJJ1" s="679"/>
      <c r="GJK1" s="679"/>
      <c r="GJL1" s="679"/>
      <c r="GJM1" s="679"/>
      <c r="GJN1" s="679"/>
      <c r="GJO1" s="679"/>
      <c r="GJP1" s="679"/>
      <c r="GJQ1" s="679"/>
      <c r="GJR1" s="679"/>
      <c r="GJS1" s="679"/>
      <c r="GJT1" s="679"/>
      <c r="GJU1" s="679"/>
      <c r="GJV1" s="679"/>
      <c r="GJW1" s="679"/>
      <c r="GJX1" s="679"/>
      <c r="GJY1" s="679"/>
      <c r="GJZ1" s="679"/>
      <c r="GKA1" s="679"/>
      <c r="GKB1" s="679"/>
      <c r="GKC1" s="679"/>
      <c r="GKD1" s="679"/>
      <c r="GKE1" s="679"/>
      <c r="GKF1" s="679"/>
      <c r="GKG1" s="679"/>
      <c r="GKH1" s="679"/>
      <c r="GKI1" s="679"/>
      <c r="GKJ1" s="679"/>
      <c r="GKK1" s="679"/>
      <c r="GKL1" s="679"/>
      <c r="GKM1" s="679"/>
      <c r="GKN1" s="679"/>
      <c r="GKO1" s="679"/>
      <c r="GKP1" s="679"/>
      <c r="GKQ1" s="679"/>
      <c r="GKR1" s="679"/>
      <c r="GKS1" s="679"/>
      <c r="GKT1" s="679"/>
      <c r="GKU1" s="679"/>
      <c r="GKV1" s="679"/>
      <c r="GKW1" s="679"/>
      <c r="GKX1" s="679"/>
      <c r="GKY1" s="679"/>
      <c r="GKZ1" s="679"/>
      <c r="GLA1" s="679"/>
      <c r="GLB1" s="679"/>
      <c r="GLC1" s="679"/>
      <c r="GLD1" s="679"/>
      <c r="GLE1" s="679"/>
      <c r="GLF1" s="679"/>
      <c r="GLG1" s="679"/>
      <c r="GLH1" s="679"/>
      <c r="GLI1" s="679"/>
      <c r="GLJ1" s="679"/>
      <c r="GLK1" s="679"/>
      <c r="GLL1" s="679"/>
      <c r="GLM1" s="679"/>
      <c r="GLN1" s="679"/>
      <c r="GLO1" s="679"/>
      <c r="GLP1" s="679"/>
      <c r="GLQ1" s="679"/>
      <c r="GLR1" s="679"/>
      <c r="GLS1" s="679"/>
      <c r="GLT1" s="679"/>
      <c r="GLU1" s="679"/>
      <c r="GLV1" s="679"/>
      <c r="GLW1" s="679"/>
      <c r="GLX1" s="679"/>
      <c r="GLY1" s="679"/>
      <c r="GLZ1" s="679"/>
      <c r="GMA1" s="679"/>
      <c r="GMB1" s="679"/>
      <c r="GMC1" s="679"/>
      <c r="GMD1" s="679"/>
      <c r="GME1" s="679"/>
      <c r="GMF1" s="679"/>
      <c r="GMG1" s="679"/>
      <c r="GMH1" s="679"/>
      <c r="GMI1" s="679"/>
      <c r="GMJ1" s="679"/>
      <c r="GMK1" s="679"/>
      <c r="GML1" s="679"/>
      <c r="GMM1" s="679"/>
      <c r="GMN1" s="679"/>
      <c r="GMO1" s="679"/>
      <c r="GMP1" s="679"/>
      <c r="GMQ1" s="679"/>
      <c r="GMR1" s="679"/>
      <c r="GMS1" s="679"/>
      <c r="GMT1" s="679"/>
      <c r="GMU1" s="679"/>
      <c r="GMV1" s="679"/>
      <c r="GMW1" s="679"/>
      <c r="GMX1" s="679"/>
      <c r="GMY1" s="679"/>
      <c r="GMZ1" s="679"/>
      <c r="GNA1" s="679"/>
      <c r="GNB1" s="679"/>
      <c r="GNC1" s="679"/>
      <c r="GND1" s="679"/>
      <c r="GNE1" s="679"/>
      <c r="GNF1" s="679"/>
      <c r="GNG1" s="679"/>
      <c r="GNH1" s="679"/>
      <c r="GNI1" s="679"/>
      <c r="GNJ1" s="679"/>
      <c r="GNK1" s="679"/>
      <c r="GNL1" s="679"/>
      <c r="GNM1" s="679"/>
      <c r="GNN1" s="679"/>
      <c r="GNO1" s="679"/>
      <c r="GNP1" s="679"/>
      <c r="GNQ1" s="679"/>
      <c r="GNR1" s="679"/>
      <c r="GNS1" s="679"/>
      <c r="GNT1" s="679"/>
      <c r="GNU1" s="679"/>
      <c r="GNV1" s="679"/>
      <c r="GNW1" s="679"/>
      <c r="GNX1" s="679"/>
      <c r="GNY1" s="679"/>
      <c r="GNZ1" s="679"/>
      <c r="GOA1" s="679"/>
      <c r="GOB1" s="679"/>
      <c r="GOC1" s="679"/>
      <c r="GOD1" s="679"/>
      <c r="GOE1" s="679"/>
      <c r="GOF1" s="679"/>
      <c r="GOG1" s="679"/>
      <c r="GOH1" s="679"/>
      <c r="GOI1" s="679"/>
      <c r="GOJ1" s="679"/>
      <c r="GOK1" s="679"/>
      <c r="GOL1" s="679"/>
      <c r="GOM1" s="679"/>
      <c r="GON1" s="679"/>
      <c r="GOO1" s="679"/>
      <c r="GOP1" s="679"/>
      <c r="GOQ1" s="679"/>
      <c r="GOR1" s="679"/>
      <c r="GOS1" s="679"/>
      <c r="GOT1" s="679"/>
      <c r="GOU1" s="679"/>
      <c r="GOV1" s="679"/>
      <c r="GOW1" s="679"/>
      <c r="GOX1" s="679"/>
      <c r="GOY1" s="679"/>
      <c r="GOZ1" s="679"/>
      <c r="GPA1" s="679"/>
      <c r="GPB1" s="679"/>
      <c r="GPC1" s="679"/>
      <c r="GPD1" s="679"/>
      <c r="GPE1" s="679"/>
      <c r="GPF1" s="679"/>
      <c r="GPG1" s="679"/>
      <c r="GPH1" s="679"/>
      <c r="GPI1" s="679"/>
      <c r="GPJ1" s="679"/>
      <c r="GPK1" s="679"/>
      <c r="GPL1" s="679"/>
      <c r="GPM1" s="679"/>
      <c r="GPN1" s="679"/>
      <c r="GPO1" s="679"/>
      <c r="GPP1" s="679"/>
      <c r="GPQ1" s="679"/>
      <c r="GPR1" s="679"/>
      <c r="GPS1" s="679"/>
      <c r="GPT1" s="679"/>
      <c r="GPU1" s="679"/>
      <c r="GPV1" s="679"/>
      <c r="GPW1" s="679"/>
      <c r="GPX1" s="679"/>
      <c r="GPY1" s="679"/>
      <c r="GPZ1" s="679"/>
      <c r="GQA1" s="679"/>
      <c r="GQB1" s="679"/>
      <c r="GQC1" s="679"/>
      <c r="GQD1" s="679"/>
      <c r="GQE1" s="679"/>
      <c r="GQF1" s="679"/>
      <c r="GQG1" s="679"/>
      <c r="GQH1" s="679"/>
      <c r="GQI1" s="679"/>
      <c r="GQJ1" s="679"/>
      <c r="GQK1" s="679"/>
      <c r="GQL1" s="679"/>
      <c r="GQM1" s="679"/>
      <c r="GQN1" s="679"/>
      <c r="GQO1" s="679"/>
      <c r="GQP1" s="679"/>
      <c r="GQQ1" s="679"/>
      <c r="GQR1" s="679"/>
      <c r="GQS1" s="679"/>
      <c r="GQT1" s="679"/>
      <c r="GQU1" s="679"/>
      <c r="GQV1" s="679"/>
      <c r="GQW1" s="679"/>
      <c r="GQX1" s="679"/>
      <c r="GQY1" s="679"/>
      <c r="GQZ1" s="679"/>
      <c r="GRA1" s="679"/>
      <c r="GRB1" s="679"/>
      <c r="GRC1" s="679"/>
      <c r="GRD1" s="679"/>
      <c r="GRE1" s="679"/>
      <c r="GRF1" s="679"/>
      <c r="GRG1" s="679"/>
      <c r="GRH1" s="679"/>
      <c r="GRI1" s="679"/>
      <c r="GRJ1" s="679"/>
      <c r="GRK1" s="679"/>
      <c r="GRL1" s="679"/>
      <c r="GRM1" s="679"/>
      <c r="GRN1" s="679"/>
      <c r="GRO1" s="679"/>
      <c r="GRP1" s="679"/>
      <c r="GRQ1" s="679"/>
      <c r="GRR1" s="679"/>
      <c r="GRS1" s="679"/>
      <c r="GRT1" s="679"/>
      <c r="GRU1" s="679"/>
      <c r="GRV1" s="679"/>
      <c r="GRW1" s="679"/>
      <c r="GRX1" s="679"/>
      <c r="GRY1" s="679"/>
      <c r="GRZ1" s="679"/>
      <c r="GSA1" s="679"/>
      <c r="GSB1" s="679"/>
      <c r="GSC1" s="679"/>
      <c r="GSD1" s="679"/>
      <c r="GSE1" s="679"/>
      <c r="GSF1" s="679"/>
      <c r="GSG1" s="679"/>
      <c r="GSH1" s="679"/>
      <c r="GSI1" s="679"/>
      <c r="GSJ1" s="679"/>
      <c r="GSK1" s="679"/>
      <c r="GSL1" s="679"/>
      <c r="GSM1" s="679"/>
      <c r="GSN1" s="679"/>
      <c r="GSO1" s="679"/>
      <c r="GSP1" s="679"/>
      <c r="GSQ1" s="679"/>
      <c r="GSR1" s="679"/>
      <c r="GSS1" s="679"/>
      <c r="GST1" s="679"/>
      <c r="GSU1" s="679"/>
      <c r="GSV1" s="679"/>
      <c r="GSW1" s="679"/>
      <c r="GSX1" s="679"/>
      <c r="GSY1" s="679"/>
      <c r="GSZ1" s="679"/>
      <c r="GTA1" s="679"/>
      <c r="GTB1" s="679"/>
      <c r="GTC1" s="679"/>
      <c r="GTD1" s="679"/>
      <c r="GTE1" s="679"/>
      <c r="GTF1" s="679"/>
      <c r="GTG1" s="679"/>
      <c r="GTH1" s="679"/>
      <c r="GTI1" s="679"/>
      <c r="GTJ1" s="679"/>
      <c r="GTK1" s="679"/>
      <c r="GTL1" s="679"/>
      <c r="GTM1" s="679"/>
      <c r="GTN1" s="679"/>
      <c r="GTO1" s="679"/>
      <c r="GTP1" s="679"/>
      <c r="GTQ1" s="679"/>
      <c r="GTR1" s="679"/>
      <c r="GTS1" s="679"/>
      <c r="GTT1" s="679"/>
      <c r="GTU1" s="679"/>
      <c r="GTV1" s="679"/>
      <c r="GTW1" s="679"/>
      <c r="GTX1" s="679"/>
      <c r="GTY1" s="679"/>
      <c r="GTZ1" s="679"/>
      <c r="GUA1" s="679"/>
      <c r="GUB1" s="679"/>
      <c r="GUC1" s="679"/>
      <c r="GUD1" s="679"/>
      <c r="GUE1" s="679"/>
      <c r="GUF1" s="679"/>
      <c r="GUG1" s="679"/>
      <c r="GUH1" s="679"/>
      <c r="GUI1" s="679"/>
      <c r="GUJ1" s="679"/>
      <c r="GUK1" s="679"/>
      <c r="GUL1" s="679"/>
      <c r="GUM1" s="679"/>
      <c r="GUN1" s="679"/>
      <c r="GUO1" s="679"/>
      <c r="GUP1" s="679"/>
      <c r="GUQ1" s="679"/>
      <c r="GUR1" s="679"/>
      <c r="GUS1" s="679"/>
      <c r="GUT1" s="679"/>
      <c r="GUU1" s="679"/>
      <c r="GUV1" s="679"/>
      <c r="GUW1" s="679"/>
      <c r="GUX1" s="679"/>
      <c r="GUY1" s="679"/>
      <c r="GUZ1" s="679"/>
      <c r="GVA1" s="679"/>
      <c r="GVB1" s="679"/>
      <c r="GVC1" s="679"/>
      <c r="GVD1" s="679"/>
      <c r="GVE1" s="679"/>
      <c r="GVF1" s="679"/>
      <c r="GVG1" s="679"/>
      <c r="GVH1" s="679"/>
      <c r="GVI1" s="679"/>
      <c r="GVJ1" s="679"/>
      <c r="GVK1" s="679"/>
      <c r="GVL1" s="679"/>
      <c r="GVM1" s="679"/>
      <c r="GVN1" s="679"/>
      <c r="GVO1" s="679"/>
      <c r="GVP1" s="679"/>
      <c r="GVQ1" s="679"/>
      <c r="GVR1" s="679"/>
      <c r="GVS1" s="679"/>
      <c r="GVT1" s="679"/>
      <c r="GVU1" s="679"/>
      <c r="GVV1" s="679"/>
      <c r="GVW1" s="679"/>
      <c r="GVX1" s="679"/>
      <c r="GVY1" s="679"/>
      <c r="GVZ1" s="679"/>
      <c r="GWA1" s="679"/>
      <c r="GWB1" s="679"/>
      <c r="GWC1" s="679"/>
      <c r="GWD1" s="679"/>
      <c r="GWE1" s="679"/>
      <c r="GWF1" s="679"/>
      <c r="GWG1" s="679"/>
      <c r="GWH1" s="679"/>
      <c r="GWI1" s="679"/>
      <c r="GWJ1" s="679"/>
      <c r="GWK1" s="679"/>
      <c r="GWL1" s="679"/>
      <c r="GWM1" s="679"/>
      <c r="GWN1" s="679"/>
      <c r="GWO1" s="679"/>
      <c r="GWP1" s="679"/>
      <c r="GWQ1" s="679"/>
      <c r="GWR1" s="679"/>
      <c r="GWS1" s="679"/>
      <c r="GWT1" s="679"/>
      <c r="GWU1" s="679"/>
      <c r="GWV1" s="679"/>
      <c r="GWW1" s="679"/>
      <c r="GWX1" s="679"/>
      <c r="GWY1" s="679"/>
      <c r="GWZ1" s="679"/>
      <c r="GXA1" s="679"/>
      <c r="GXB1" s="679"/>
      <c r="GXC1" s="679"/>
      <c r="GXD1" s="679"/>
      <c r="GXE1" s="679"/>
      <c r="GXF1" s="679"/>
      <c r="GXG1" s="679"/>
      <c r="GXH1" s="679"/>
      <c r="GXI1" s="679"/>
      <c r="GXJ1" s="679"/>
      <c r="GXK1" s="679"/>
      <c r="GXL1" s="679"/>
      <c r="GXM1" s="679"/>
      <c r="GXN1" s="679"/>
      <c r="GXO1" s="679"/>
      <c r="GXP1" s="679"/>
      <c r="GXQ1" s="679"/>
      <c r="GXR1" s="679"/>
      <c r="GXS1" s="679"/>
      <c r="GXT1" s="679"/>
      <c r="GXU1" s="679"/>
      <c r="GXV1" s="679"/>
      <c r="GXW1" s="679"/>
      <c r="GXX1" s="679"/>
      <c r="GXY1" s="679"/>
      <c r="GXZ1" s="679"/>
      <c r="GYA1" s="679"/>
      <c r="GYB1" s="679"/>
      <c r="GYC1" s="679"/>
      <c r="GYD1" s="679"/>
      <c r="GYE1" s="679"/>
      <c r="GYF1" s="679"/>
      <c r="GYG1" s="679"/>
      <c r="GYH1" s="679"/>
      <c r="GYI1" s="679"/>
      <c r="GYJ1" s="679"/>
      <c r="GYK1" s="679"/>
      <c r="GYL1" s="679"/>
      <c r="GYM1" s="679"/>
      <c r="GYN1" s="679"/>
      <c r="GYO1" s="679"/>
      <c r="GYP1" s="679"/>
      <c r="GYQ1" s="679"/>
      <c r="GYR1" s="679"/>
      <c r="GYS1" s="679"/>
      <c r="GYT1" s="679"/>
      <c r="GYU1" s="679"/>
      <c r="GYV1" s="679"/>
      <c r="GYW1" s="679"/>
      <c r="GYX1" s="679"/>
      <c r="GYY1" s="679"/>
      <c r="GYZ1" s="679"/>
      <c r="GZA1" s="679"/>
      <c r="GZB1" s="679"/>
      <c r="GZC1" s="679"/>
      <c r="GZD1" s="679"/>
      <c r="GZE1" s="679"/>
      <c r="GZF1" s="679"/>
      <c r="GZG1" s="679"/>
      <c r="GZH1" s="679"/>
      <c r="GZI1" s="679"/>
      <c r="GZJ1" s="679"/>
      <c r="GZK1" s="679"/>
      <c r="GZL1" s="679"/>
      <c r="GZM1" s="679"/>
      <c r="GZN1" s="679"/>
      <c r="GZO1" s="679"/>
      <c r="GZP1" s="679"/>
      <c r="GZQ1" s="679"/>
      <c r="GZR1" s="679"/>
      <c r="GZS1" s="679"/>
      <c r="GZT1" s="679"/>
      <c r="GZU1" s="679"/>
      <c r="GZV1" s="679"/>
      <c r="GZW1" s="679"/>
      <c r="GZX1" s="679"/>
      <c r="GZY1" s="679"/>
      <c r="GZZ1" s="679"/>
      <c r="HAA1" s="679"/>
      <c r="HAB1" s="679"/>
      <c r="HAC1" s="679"/>
      <c r="HAD1" s="679"/>
      <c r="HAE1" s="679"/>
      <c r="HAF1" s="679"/>
      <c r="HAG1" s="679"/>
      <c r="HAH1" s="679"/>
      <c r="HAI1" s="679"/>
      <c r="HAJ1" s="679"/>
      <c r="HAK1" s="679"/>
      <c r="HAL1" s="679"/>
      <c r="HAM1" s="679"/>
      <c r="HAN1" s="679"/>
      <c r="HAO1" s="679"/>
      <c r="HAP1" s="679"/>
      <c r="HAQ1" s="679"/>
      <c r="HAR1" s="679"/>
      <c r="HAS1" s="679"/>
      <c r="HAT1" s="679"/>
      <c r="HAU1" s="679"/>
      <c r="HAV1" s="679"/>
      <c r="HAW1" s="679"/>
      <c r="HAX1" s="679"/>
      <c r="HAY1" s="679"/>
      <c r="HAZ1" s="679"/>
      <c r="HBA1" s="679"/>
      <c r="HBB1" s="679"/>
      <c r="HBC1" s="679"/>
      <c r="HBD1" s="679"/>
      <c r="HBE1" s="679"/>
      <c r="HBF1" s="679"/>
      <c r="HBG1" s="679"/>
      <c r="HBH1" s="679"/>
      <c r="HBI1" s="679"/>
      <c r="HBJ1" s="679"/>
      <c r="HBK1" s="679"/>
      <c r="HBL1" s="679"/>
      <c r="HBM1" s="679"/>
      <c r="HBN1" s="679"/>
      <c r="HBO1" s="679"/>
      <c r="HBP1" s="679"/>
      <c r="HBQ1" s="679"/>
      <c r="HBR1" s="679"/>
      <c r="HBS1" s="679"/>
      <c r="HBT1" s="679"/>
      <c r="HBU1" s="679"/>
      <c r="HBV1" s="679"/>
      <c r="HBW1" s="679"/>
      <c r="HBX1" s="679"/>
      <c r="HBY1" s="679"/>
      <c r="HBZ1" s="679"/>
      <c r="HCA1" s="679"/>
      <c r="HCB1" s="679"/>
      <c r="HCC1" s="679"/>
      <c r="HCD1" s="679"/>
      <c r="HCE1" s="679"/>
      <c r="HCF1" s="679"/>
      <c r="HCG1" s="679"/>
      <c r="HCH1" s="679"/>
      <c r="HCI1" s="679"/>
      <c r="HCJ1" s="679"/>
      <c r="HCK1" s="679"/>
      <c r="HCL1" s="679"/>
      <c r="HCM1" s="679"/>
      <c r="HCN1" s="679"/>
      <c r="HCO1" s="679"/>
      <c r="HCP1" s="679"/>
      <c r="HCQ1" s="679"/>
      <c r="HCR1" s="679"/>
      <c r="HCS1" s="679"/>
      <c r="HCT1" s="679"/>
      <c r="HCU1" s="679"/>
      <c r="HCV1" s="679"/>
      <c r="HCW1" s="679"/>
      <c r="HCX1" s="679"/>
      <c r="HCY1" s="679"/>
      <c r="HCZ1" s="679"/>
      <c r="HDA1" s="679"/>
      <c r="HDB1" s="679"/>
      <c r="HDC1" s="679"/>
      <c r="HDD1" s="679"/>
      <c r="HDE1" s="679"/>
      <c r="HDF1" s="679"/>
      <c r="HDG1" s="679"/>
      <c r="HDH1" s="679"/>
      <c r="HDI1" s="679"/>
      <c r="HDJ1" s="679"/>
      <c r="HDK1" s="679"/>
      <c r="HDL1" s="679"/>
      <c r="HDM1" s="679"/>
      <c r="HDN1" s="679"/>
      <c r="HDO1" s="679"/>
      <c r="HDP1" s="679"/>
      <c r="HDQ1" s="679"/>
      <c r="HDR1" s="679"/>
      <c r="HDS1" s="679"/>
      <c r="HDT1" s="679"/>
      <c r="HDU1" s="679"/>
      <c r="HDV1" s="679"/>
      <c r="HDW1" s="679"/>
      <c r="HDX1" s="679"/>
      <c r="HDY1" s="679"/>
      <c r="HDZ1" s="679"/>
      <c r="HEA1" s="679"/>
      <c r="HEB1" s="679"/>
      <c r="HEC1" s="679"/>
      <c r="HED1" s="679"/>
      <c r="HEE1" s="679"/>
      <c r="HEF1" s="679"/>
      <c r="HEG1" s="679"/>
      <c r="HEH1" s="679"/>
      <c r="HEI1" s="679"/>
      <c r="HEJ1" s="679"/>
      <c r="HEK1" s="679"/>
      <c r="HEL1" s="679"/>
      <c r="HEM1" s="679"/>
      <c r="HEN1" s="679"/>
      <c r="HEO1" s="679"/>
      <c r="HEP1" s="679"/>
      <c r="HEQ1" s="679"/>
      <c r="HER1" s="679"/>
      <c r="HES1" s="679"/>
      <c r="HET1" s="679"/>
      <c r="HEU1" s="679"/>
      <c r="HEV1" s="679"/>
      <c r="HEW1" s="679"/>
      <c r="HEX1" s="679"/>
      <c r="HEY1" s="679"/>
      <c r="HEZ1" s="679"/>
      <c r="HFA1" s="679"/>
      <c r="HFB1" s="679"/>
      <c r="HFC1" s="679"/>
      <c r="HFD1" s="679"/>
      <c r="HFE1" s="679"/>
      <c r="HFF1" s="679"/>
      <c r="HFG1" s="679"/>
      <c r="HFH1" s="679"/>
      <c r="HFI1" s="679"/>
      <c r="HFJ1" s="679"/>
      <c r="HFK1" s="679"/>
      <c r="HFL1" s="679"/>
      <c r="HFM1" s="679"/>
      <c r="HFN1" s="679"/>
      <c r="HFO1" s="679"/>
      <c r="HFP1" s="679"/>
      <c r="HFQ1" s="679"/>
      <c r="HFR1" s="679"/>
      <c r="HFS1" s="679"/>
      <c r="HFT1" s="679"/>
      <c r="HFU1" s="679"/>
      <c r="HFV1" s="679"/>
      <c r="HFW1" s="679"/>
      <c r="HFX1" s="679"/>
      <c r="HFY1" s="679"/>
      <c r="HFZ1" s="679"/>
      <c r="HGA1" s="679"/>
      <c r="HGB1" s="679"/>
      <c r="HGC1" s="679"/>
      <c r="HGD1" s="679"/>
      <c r="HGE1" s="679"/>
      <c r="HGF1" s="679"/>
      <c r="HGG1" s="679"/>
      <c r="HGH1" s="679"/>
      <c r="HGI1" s="679"/>
      <c r="HGJ1" s="679"/>
      <c r="HGK1" s="679"/>
      <c r="HGL1" s="679"/>
      <c r="HGM1" s="679"/>
      <c r="HGN1" s="679"/>
      <c r="HGO1" s="679"/>
      <c r="HGP1" s="679"/>
      <c r="HGQ1" s="679"/>
      <c r="HGR1" s="679"/>
      <c r="HGS1" s="679"/>
      <c r="HGT1" s="679"/>
      <c r="HGU1" s="679"/>
      <c r="HGV1" s="679"/>
      <c r="HGW1" s="679"/>
      <c r="HGX1" s="679"/>
      <c r="HGY1" s="679"/>
      <c r="HGZ1" s="679"/>
      <c r="HHA1" s="679"/>
      <c r="HHB1" s="679"/>
      <c r="HHC1" s="679"/>
      <c r="HHD1" s="679"/>
      <c r="HHE1" s="679"/>
      <c r="HHF1" s="679"/>
      <c r="HHG1" s="679"/>
      <c r="HHH1" s="679"/>
      <c r="HHI1" s="679"/>
      <c r="HHJ1" s="679"/>
      <c r="HHK1" s="679"/>
      <c r="HHL1" s="679"/>
      <c r="HHM1" s="679"/>
      <c r="HHN1" s="679"/>
      <c r="HHO1" s="679"/>
      <c r="HHP1" s="679"/>
      <c r="HHQ1" s="679"/>
      <c r="HHR1" s="679"/>
      <c r="HHS1" s="679"/>
      <c r="HHT1" s="679"/>
      <c r="HHU1" s="679"/>
      <c r="HHV1" s="679"/>
      <c r="HHW1" s="679"/>
      <c r="HHX1" s="679"/>
      <c r="HHY1" s="679"/>
      <c r="HHZ1" s="679"/>
      <c r="HIA1" s="679"/>
      <c r="HIB1" s="679"/>
      <c r="HIC1" s="679"/>
      <c r="HID1" s="679"/>
      <c r="HIE1" s="679"/>
      <c r="HIF1" s="679"/>
      <c r="HIG1" s="679"/>
      <c r="HIH1" s="679"/>
      <c r="HII1" s="679"/>
      <c r="HIJ1" s="679"/>
      <c r="HIK1" s="679"/>
      <c r="HIL1" s="679"/>
      <c r="HIM1" s="679"/>
      <c r="HIN1" s="679"/>
      <c r="HIO1" s="679"/>
      <c r="HIP1" s="679"/>
      <c r="HIQ1" s="679"/>
      <c r="HIR1" s="679"/>
      <c r="HIS1" s="679"/>
      <c r="HIT1" s="679"/>
      <c r="HIU1" s="679"/>
      <c r="HIV1" s="679"/>
      <c r="HIW1" s="679"/>
      <c r="HIX1" s="679"/>
      <c r="HIY1" s="679"/>
      <c r="HIZ1" s="679"/>
      <c r="HJA1" s="679"/>
      <c r="HJB1" s="679"/>
      <c r="HJC1" s="679"/>
      <c r="HJD1" s="679"/>
      <c r="HJE1" s="679"/>
      <c r="HJF1" s="679"/>
      <c r="HJG1" s="679"/>
      <c r="HJH1" s="679"/>
      <c r="HJI1" s="679"/>
      <c r="HJJ1" s="679"/>
      <c r="HJK1" s="679"/>
      <c r="HJL1" s="679"/>
      <c r="HJM1" s="679"/>
      <c r="HJN1" s="679"/>
      <c r="HJO1" s="679"/>
      <c r="HJP1" s="679"/>
      <c r="HJQ1" s="679"/>
      <c r="HJR1" s="679"/>
      <c r="HJS1" s="679"/>
      <c r="HJT1" s="679"/>
      <c r="HJU1" s="679"/>
      <c r="HJV1" s="679"/>
      <c r="HJW1" s="679"/>
      <c r="HJX1" s="679"/>
      <c r="HJY1" s="679"/>
      <c r="HJZ1" s="679"/>
      <c r="HKA1" s="679"/>
      <c r="HKB1" s="679"/>
      <c r="HKC1" s="679"/>
      <c r="HKD1" s="679"/>
      <c r="HKE1" s="679"/>
      <c r="HKF1" s="679"/>
      <c r="HKG1" s="679"/>
      <c r="HKH1" s="679"/>
      <c r="HKI1" s="679"/>
      <c r="HKJ1" s="679"/>
      <c r="HKK1" s="679"/>
      <c r="HKL1" s="679"/>
      <c r="HKM1" s="679"/>
      <c r="HKN1" s="679"/>
      <c r="HKO1" s="679"/>
      <c r="HKP1" s="679"/>
      <c r="HKQ1" s="679"/>
      <c r="HKR1" s="679"/>
      <c r="HKS1" s="679"/>
      <c r="HKT1" s="679"/>
      <c r="HKU1" s="679"/>
      <c r="HKV1" s="679"/>
      <c r="HKW1" s="679"/>
      <c r="HKX1" s="679"/>
      <c r="HKY1" s="679"/>
      <c r="HKZ1" s="679"/>
      <c r="HLA1" s="679"/>
      <c r="HLB1" s="679"/>
      <c r="HLC1" s="679"/>
      <c r="HLD1" s="679"/>
      <c r="HLE1" s="679"/>
      <c r="HLF1" s="679"/>
      <c r="HLG1" s="679"/>
      <c r="HLH1" s="679"/>
      <c r="HLI1" s="679"/>
      <c r="HLJ1" s="679"/>
      <c r="HLK1" s="679"/>
      <c r="HLL1" s="679"/>
      <c r="HLM1" s="679"/>
      <c r="HLN1" s="679"/>
      <c r="HLO1" s="679"/>
      <c r="HLP1" s="679"/>
      <c r="HLQ1" s="679"/>
      <c r="HLR1" s="679"/>
      <c r="HLS1" s="679"/>
      <c r="HLT1" s="679"/>
      <c r="HLU1" s="679"/>
      <c r="HLV1" s="679"/>
      <c r="HLW1" s="679"/>
      <c r="HLX1" s="679"/>
      <c r="HLY1" s="679"/>
      <c r="HLZ1" s="679"/>
      <c r="HMA1" s="679"/>
      <c r="HMB1" s="679"/>
      <c r="HMC1" s="679"/>
      <c r="HMD1" s="679"/>
      <c r="HME1" s="679"/>
      <c r="HMF1" s="679"/>
      <c r="HMG1" s="679"/>
      <c r="HMH1" s="679"/>
      <c r="HMI1" s="679"/>
      <c r="HMJ1" s="679"/>
      <c r="HMK1" s="679"/>
      <c r="HML1" s="679"/>
      <c r="HMM1" s="679"/>
      <c r="HMN1" s="679"/>
      <c r="HMO1" s="679"/>
      <c r="HMP1" s="679"/>
      <c r="HMQ1" s="679"/>
      <c r="HMR1" s="679"/>
      <c r="HMS1" s="679"/>
      <c r="HMT1" s="679"/>
      <c r="HMU1" s="679"/>
      <c r="HMV1" s="679"/>
      <c r="HMW1" s="679"/>
      <c r="HMX1" s="679"/>
      <c r="HMY1" s="679"/>
      <c r="HMZ1" s="679"/>
      <c r="HNA1" s="679"/>
      <c r="HNB1" s="679"/>
      <c r="HNC1" s="679"/>
      <c r="HND1" s="679"/>
      <c r="HNE1" s="679"/>
      <c r="HNF1" s="679"/>
      <c r="HNG1" s="679"/>
      <c r="HNH1" s="679"/>
      <c r="HNI1" s="679"/>
      <c r="HNJ1" s="679"/>
      <c r="HNK1" s="679"/>
      <c r="HNL1" s="679"/>
      <c r="HNM1" s="679"/>
      <c r="HNN1" s="679"/>
      <c r="HNO1" s="679"/>
      <c r="HNP1" s="679"/>
      <c r="HNQ1" s="679"/>
      <c r="HNR1" s="679"/>
      <c r="HNS1" s="679"/>
      <c r="HNT1" s="679"/>
      <c r="HNU1" s="679"/>
      <c r="HNV1" s="679"/>
      <c r="HNW1" s="679"/>
      <c r="HNX1" s="679"/>
      <c r="HNY1" s="679"/>
      <c r="HNZ1" s="679"/>
      <c r="HOA1" s="679"/>
      <c r="HOB1" s="679"/>
      <c r="HOC1" s="679"/>
      <c r="HOD1" s="679"/>
      <c r="HOE1" s="679"/>
      <c r="HOF1" s="679"/>
      <c r="HOG1" s="679"/>
      <c r="HOH1" s="679"/>
      <c r="HOI1" s="679"/>
      <c r="HOJ1" s="679"/>
      <c r="HOK1" s="679"/>
      <c r="HOL1" s="679"/>
      <c r="HOM1" s="679"/>
      <c r="HON1" s="679"/>
      <c r="HOO1" s="679"/>
      <c r="HOP1" s="679"/>
      <c r="HOQ1" s="679"/>
      <c r="HOR1" s="679"/>
      <c r="HOS1" s="679"/>
      <c r="HOT1" s="679"/>
      <c r="HOU1" s="679"/>
      <c r="HOV1" s="679"/>
      <c r="HOW1" s="679"/>
      <c r="HOX1" s="679"/>
      <c r="HOY1" s="679"/>
      <c r="HOZ1" s="679"/>
      <c r="HPA1" s="679"/>
      <c r="HPB1" s="679"/>
      <c r="HPC1" s="679"/>
      <c r="HPD1" s="679"/>
      <c r="HPE1" s="679"/>
      <c r="HPF1" s="679"/>
      <c r="HPG1" s="679"/>
      <c r="HPH1" s="679"/>
      <c r="HPI1" s="679"/>
      <c r="HPJ1" s="679"/>
      <c r="HPK1" s="679"/>
      <c r="HPL1" s="679"/>
      <c r="HPM1" s="679"/>
      <c r="HPN1" s="679"/>
      <c r="HPO1" s="679"/>
      <c r="HPP1" s="679"/>
      <c r="HPQ1" s="679"/>
      <c r="HPR1" s="679"/>
      <c r="HPS1" s="679"/>
      <c r="HPT1" s="679"/>
      <c r="HPU1" s="679"/>
      <c r="HPV1" s="679"/>
      <c r="HPW1" s="679"/>
      <c r="HPX1" s="679"/>
      <c r="HPY1" s="679"/>
      <c r="HPZ1" s="679"/>
      <c r="HQA1" s="679"/>
      <c r="HQB1" s="679"/>
      <c r="HQC1" s="679"/>
      <c r="HQD1" s="679"/>
      <c r="HQE1" s="679"/>
      <c r="HQF1" s="679"/>
      <c r="HQG1" s="679"/>
      <c r="HQH1" s="679"/>
      <c r="HQI1" s="679"/>
      <c r="HQJ1" s="679"/>
      <c r="HQK1" s="679"/>
      <c r="HQL1" s="679"/>
      <c r="HQM1" s="679"/>
      <c r="HQN1" s="679"/>
      <c r="HQO1" s="679"/>
      <c r="HQP1" s="679"/>
      <c r="HQQ1" s="679"/>
      <c r="HQR1" s="679"/>
      <c r="HQS1" s="679"/>
      <c r="HQT1" s="679"/>
      <c r="HQU1" s="679"/>
      <c r="HQV1" s="679"/>
      <c r="HQW1" s="679"/>
      <c r="HQX1" s="679"/>
      <c r="HQY1" s="679"/>
      <c r="HQZ1" s="679"/>
      <c r="HRA1" s="679"/>
      <c r="HRB1" s="679"/>
      <c r="HRC1" s="679"/>
      <c r="HRD1" s="679"/>
      <c r="HRE1" s="679"/>
      <c r="HRF1" s="679"/>
      <c r="HRG1" s="679"/>
      <c r="HRH1" s="679"/>
      <c r="HRI1" s="679"/>
      <c r="HRJ1" s="679"/>
      <c r="HRK1" s="679"/>
      <c r="HRL1" s="679"/>
      <c r="HRM1" s="679"/>
      <c r="HRN1" s="679"/>
      <c r="HRO1" s="679"/>
      <c r="HRP1" s="679"/>
      <c r="HRQ1" s="679"/>
      <c r="HRR1" s="679"/>
      <c r="HRS1" s="679"/>
      <c r="HRT1" s="679"/>
      <c r="HRU1" s="679"/>
      <c r="HRV1" s="679"/>
      <c r="HRW1" s="679"/>
      <c r="HRX1" s="679"/>
      <c r="HRY1" s="679"/>
      <c r="HRZ1" s="679"/>
      <c r="HSA1" s="679"/>
      <c r="HSB1" s="679"/>
      <c r="HSC1" s="679"/>
      <c r="HSD1" s="679"/>
      <c r="HSE1" s="679"/>
      <c r="HSF1" s="679"/>
      <c r="HSG1" s="679"/>
      <c r="HSH1" s="679"/>
      <c r="HSI1" s="679"/>
      <c r="HSJ1" s="679"/>
      <c r="HSK1" s="679"/>
      <c r="HSL1" s="679"/>
      <c r="HSM1" s="679"/>
      <c r="HSN1" s="679"/>
      <c r="HSO1" s="679"/>
      <c r="HSP1" s="679"/>
      <c r="HSQ1" s="679"/>
      <c r="HSR1" s="679"/>
      <c r="HSS1" s="679"/>
      <c r="HST1" s="679"/>
      <c r="HSU1" s="679"/>
      <c r="HSV1" s="679"/>
      <c r="HSW1" s="679"/>
      <c r="HSX1" s="679"/>
      <c r="HSY1" s="679"/>
      <c r="HSZ1" s="679"/>
      <c r="HTA1" s="679"/>
      <c r="HTB1" s="679"/>
      <c r="HTC1" s="679"/>
      <c r="HTD1" s="679"/>
      <c r="HTE1" s="679"/>
      <c r="HTF1" s="679"/>
      <c r="HTG1" s="679"/>
      <c r="HTH1" s="679"/>
      <c r="HTI1" s="679"/>
      <c r="HTJ1" s="679"/>
      <c r="HTK1" s="679"/>
      <c r="HTL1" s="679"/>
      <c r="HTM1" s="679"/>
      <c r="HTN1" s="679"/>
      <c r="HTO1" s="679"/>
      <c r="HTP1" s="679"/>
      <c r="HTQ1" s="679"/>
      <c r="HTR1" s="679"/>
      <c r="HTS1" s="679"/>
      <c r="HTT1" s="679"/>
      <c r="HTU1" s="679"/>
      <c r="HTV1" s="679"/>
      <c r="HTW1" s="679"/>
      <c r="HTX1" s="679"/>
      <c r="HTY1" s="679"/>
      <c r="HTZ1" s="679"/>
      <c r="HUA1" s="679"/>
      <c r="HUB1" s="679"/>
      <c r="HUC1" s="679"/>
      <c r="HUD1" s="679"/>
      <c r="HUE1" s="679"/>
      <c r="HUF1" s="679"/>
      <c r="HUG1" s="679"/>
      <c r="HUH1" s="679"/>
      <c r="HUI1" s="679"/>
      <c r="HUJ1" s="679"/>
      <c r="HUK1" s="679"/>
      <c r="HUL1" s="679"/>
      <c r="HUM1" s="679"/>
      <c r="HUN1" s="679"/>
      <c r="HUO1" s="679"/>
      <c r="HUP1" s="679"/>
      <c r="HUQ1" s="679"/>
      <c r="HUR1" s="679"/>
      <c r="HUS1" s="679"/>
      <c r="HUT1" s="679"/>
      <c r="HUU1" s="679"/>
      <c r="HUV1" s="679"/>
      <c r="HUW1" s="679"/>
      <c r="HUX1" s="679"/>
      <c r="HUY1" s="679"/>
      <c r="HUZ1" s="679"/>
      <c r="HVA1" s="679"/>
      <c r="HVB1" s="679"/>
      <c r="HVC1" s="679"/>
      <c r="HVD1" s="679"/>
      <c r="HVE1" s="679"/>
      <c r="HVF1" s="679"/>
      <c r="HVG1" s="679"/>
      <c r="HVH1" s="679"/>
      <c r="HVI1" s="679"/>
      <c r="HVJ1" s="679"/>
      <c r="HVK1" s="679"/>
      <c r="HVL1" s="679"/>
      <c r="HVM1" s="679"/>
      <c r="HVN1" s="679"/>
      <c r="HVO1" s="679"/>
      <c r="HVP1" s="679"/>
      <c r="HVQ1" s="679"/>
      <c r="HVR1" s="679"/>
      <c r="HVS1" s="679"/>
      <c r="HVT1" s="679"/>
      <c r="HVU1" s="679"/>
      <c r="HVV1" s="679"/>
      <c r="HVW1" s="679"/>
      <c r="HVX1" s="679"/>
      <c r="HVY1" s="679"/>
      <c r="HVZ1" s="679"/>
      <c r="HWA1" s="679"/>
      <c r="HWB1" s="679"/>
      <c r="HWC1" s="679"/>
      <c r="HWD1" s="679"/>
      <c r="HWE1" s="679"/>
      <c r="HWF1" s="679"/>
      <c r="HWG1" s="679"/>
      <c r="HWH1" s="679"/>
      <c r="HWI1" s="679"/>
      <c r="HWJ1" s="679"/>
      <c r="HWK1" s="679"/>
      <c r="HWL1" s="679"/>
      <c r="HWM1" s="679"/>
      <c r="HWN1" s="679"/>
      <c r="HWO1" s="679"/>
      <c r="HWP1" s="679"/>
      <c r="HWQ1" s="679"/>
      <c r="HWR1" s="679"/>
      <c r="HWS1" s="679"/>
      <c r="HWT1" s="679"/>
      <c r="HWU1" s="679"/>
      <c r="HWV1" s="679"/>
      <c r="HWW1" s="679"/>
      <c r="HWX1" s="679"/>
      <c r="HWY1" s="679"/>
      <c r="HWZ1" s="679"/>
      <c r="HXA1" s="679"/>
      <c r="HXB1" s="679"/>
      <c r="HXC1" s="679"/>
      <c r="HXD1" s="679"/>
      <c r="HXE1" s="679"/>
      <c r="HXF1" s="679"/>
      <c r="HXG1" s="679"/>
      <c r="HXH1" s="679"/>
      <c r="HXI1" s="679"/>
      <c r="HXJ1" s="679"/>
      <c r="HXK1" s="679"/>
      <c r="HXL1" s="679"/>
      <c r="HXM1" s="679"/>
      <c r="HXN1" s="679"/>
      <c r="HXO1" s="679"/>
      <c r="HXP1" s="679"/>
      <c r="HXQ1" s="679"/>
      <c r="HXR1" s="679"/>
      <c r="HXS1" s="679"/>
      <c r="HXT1" s="679"/>
      <c r="HXU1" s="679"/>
      <c r="HXV1" s="679"/>
      <c r="HXW1" s="679"/>
      <c r="HXX1" s="679"/>
      <c r="HXY1" s="679"/>
      <c r="HXZ1" s="679"/>
      <c r="HYA1" s="679"/>
      <c r="HYB1" s="679"/>
      <c r="HYC1" s="679"/>
      <c r="HYD1" s="679"/>
      <c r="HYE1" s="679"/>
      <c r="HYF1" s="679"/>
      <c r="HYG1" s="679"/>
      <c r="HYH1" s="679"/>
      <c r="HYI1" s="679"/>
      <c r="HYJ1" s="679"/>
      <c r="HYK1" s="679"/>
      <c r="HYL1" s="679"/>
      <c r="HYM1" s="679"/>
      <c r="HYN1" s="679"/>
      <c r="HYO1" s="679"/>
      <c r="HYP1" s="679"/>
      <c r="HYQ1" s="679"/>
      <c r="HYR1" s="679"/>
      <c r="HYS1" s="679"/>
      <c r="HYT1" s="679"/>
      <c r="HYU1" s="679"/>
      <c r="HYV1" s="679"/>
      <c r="HYW1" s="679"/>
      <c r="HYX1" s="679"/>
      <c r="HYY1" s="679"/>
      <c r="HYZ1" s="679"/>
      <c r="HZA1" s="679"/>
      <c r="HZB1" s="679"/>
      <c r="HZC1" s="679"/>
      <c r="HZD1" s="679"/>
      <c r="HZE1" s="679"/>
      <c r="HZF1" s="679"/>
      <c r="HZG1" s="679"/>
      <c r="HZH1" s="679"/>
      <c r="HZI1" s="679"/>
      <c r="HZJ1" s="679"/>
      <c r="HZK1" s="679"/>
      <c r="HZL1" s="679"/>
      <c r="HZM1" s="679"/>
      <c r="HZN1" s="679"/>
      <c r="HZO1" s="679"/>
      <c r="HZP1" s="679"/>
      <c r="HZQ1" s="679"/>
      <c r="HZR1" s="679"/>
      <c r="HZS1" s="679"/>
      <c r="HZT1" s="679"/>
      <c r="HZU1" s="679"/>
      <c r="HZV1" s="679"/>
      <c r="HZW1" s="679"/>
      <c r="HZX1" s="679"/>
      <c r="HZY1" s="679"/>
      <c r="HZZ1" s="679"/>
      <c r="IAA1" s="679"/>
      <c r="IAB1" s="679"/>
      <c r="IAC1" s="679"/>
      <c r="IAD1" s="679"/>
      <c r="IAE1" s="679"/>
      <c r="IAF1" s="679"/>
      <c r="IAG1" s="679"/>
      <c r="IAH1" s="679"/>
      <c r="IAI1" s="679"/>
      <c r="IAJ1" s="679"/>
      <c r="IAK1" s="679"/>
      <c r="IAL1" s="679"/>
      <c r="IAM1" s="679"/>
      <c r="IAN1" s="679"/>
      <c r="IAO1" s="679"/>
      <c r="IAP1" s="679"/>
      <c r="IAQ1" s="679"/>
      <c r="IAR1" s="679"/>
      <c r="IAS1" s="679"/>
      <c r="IAT1" s="679"/>
      <c r="IAU1" s="679"/>
      <c r="IAV1" s="679"/>
      <c r="IAW1" s="679"/>
      <c r="IAX1" s="679"/>
      <c r="IAY1" s="679"/>
      <c r="IAZ1" s="679"/>
      <c r="IBA1" s="679"/>
      <c r="IBB1" s="679"/>
      <c r="IBC1" s="679"/>
      <c r="IBD1" s="679"/>
      <c r="IBE1" s="679"/>
      <c r="IBF1" s="679"/>
      <c r="IBG1" s="679"/>
      <c r="IBH1" s="679"/>
      <c r="IBI1" s="679"/>
      <c r="IBJ1" s="679"/>
      <c r="IBK1" s="679"/>
      <c r="IBL1" s="679"/>
      <c r="IBM1" s="679"/>
      <c r="IBN1" s="679"/>
      <c r="IBO1" s="679"/>
      <c r="IBP1" s="679"/>
      <c r="IBQ1" s="679"/>
      <c r="IBR1" s="679"/>
      <c r="IBS1" s="679"/>
      <c r="IBT1" s="679"/>
      <c r="IBU1" s="679"/>
      <c r="IBV1" s="679"/>
      <c r="IBW1" s="679"/>
      <c r="IBX1" s="679"/>
      <c r="IBY1" s="679"/>
      <c r="IBZ1" s="679"/>
      <c r="ICA1" s="679"/>
      <c r="ICB1" s="679"/>
      <c r="ICC1" s="679"/>
      <c r="ICD1" s="679"/>
      <c r="ICE1" s="679"/>
      <c r="ICF1" s="679"/>
      <c r="ICG1" s="679"/>
      <c r="ICH1" s="679"/>
      <c r="ICI1" s="679"/>
      <c r="ICJ1" s="679"/>
      <c r="ICK1" s="679"/>
      <c r="ICL1" s="679"/>
      <c r="ICM1" s="679"/>
      <c r="ICN1" s="679"/>
      <c r="ICO1" s="679"/>
      <c r="ICP1" s="679"/>
      <c r="ICQ1" s="679"/>
      <c r="ICR1" s="679"/>
      <c r="ICS1" s="679"/>
      <c r="ICT1" s="679"/>
      <c r="ICU1" s="679"/>
      <c r="ICV1" s="679"/>
      <c r="ICW1" s="679"/>
      <c r="ICX1" s="679"/>
      <c r="ICY1" s="679"/>
      <c r="ICZ1" s="679"/>
      <c r="IDA1" s="679"/>
      <c r="IDB1" s="679"/>
      <c r="IDC1" s="679"/>
      <c r="IDD1" s="679"/>
      <c r="IDE1" s="679"/>
      <c r="IDF1" s="679"/>
      <c r="IDG1" s="679"/>
      <c r="IDH1" s="679"/>
      <c r="IDI1" s="679"/>
      <c r="IDJ1" s="679"/>
      <c r="IDK1" s="679"/>
      <c r="IDL1" s="679"/>
      <c r="IDM1" s="679"/>
      <c r="IDN1" s="679"/>
      <c r="IDO1" s="679"/>
      <c r="IDP1" s="679"/>
      <c r="IDQ1" s="679"/>
      <c r="IDR1" s="679"/>
      <c r="IDS1" s="679"/>
      <c r="IDT1" s="679"/>
      <c r="IDU1" s="679"/>
      <c r="IDV1" s="679"/>
      <c r="IDW1" s="679"/>
      <c r="IDX1" s="679"/>
      <c r="IDY1" s="679"/>
      <c r="IDZ1" s="679"/>
      <c r="IEA1" s="679"/>
      <c r="IEB1" s="679"/>
      <c r="IEC1" s="679"/>
      <c r="IED1" s="679"/>
      <c r="IEE1" s="679"/>
      <c r="IEF1" s="679"/>
      <c r="IEG1" s="679"/>
      <c r="IEH1" s="679"/>
      <c r="IEI1" s="679"/>
      <c r="IEJ1" s="679"/>
      <c r="IEK1" s="679"/>
      <c r="IEL1" s="679"/>
      <c r="IEM1" s="679"/>
      <c r="IEN1" s="679"/>
      <c r="IEO1" s="679"/>
      <c r="IEP1" s="679"/>
      <c r="IEQ1" s="679"/>
      <c r="IER1" s="679"/>
      <c r="IES1" s="679"/>
      <c r="IET1" s="679"/>
      <c r="IEU1" s="679"/>
      <c r="IEV1" s="679"/>
      <c r="IEW1" s="679"/>
      <c r="IEX1" s="679"/>
      <c r="IEY1" s="679"/>
      <c r="IEZ1" s="679"/>
      <c r="IFA1" s="679"/>
      <c r="IFB1" s="679"/>
      <c r="IFC1" s="679"/>
      <c r="IFD1" s="679"/>
      <c r="IFE1" s="679"/>
      <c r="IFF1" s="679"/>
      <c r="IFG1" s="679"/>
      <c r="IFH1" s="679"/>
      <c r="IFI1" s="679"/>
      <c r="IFJ1" s="679"/>
      <c r="IFK1" s="679"/>
      <c r="IFL1" s="679"/>
      <c r="IFM1" s="679"/>
      <c r="IFN1" s="679"/>
      <c r="IFO1" s="679"/>
      <c r="IFP1" s="679"/>
      <c r="IFQ1" s="679"/>
      <c r="IFR1" s="679"/>
      <c r="IFS1" s="679"/>
      <c r="IFT1" s="679"/>
      <c r="IFU1" s="679"/>
      <c r="IFV1" s="679"/>
      <c r="IFW1" s="679"/>
      <c r="IFX1" s="679"/>
      <c r="IFY1" s="679"/>
      <c r="IFZ1" s="679"/>
      <c r="IGA1" s="679"/>
      <c r="IGB1" s="679"/>
      <c r="IGC1" s="679"/>
      <c r="IGD1" s="679"/>
      <c r="IGE1" s="679"/>
      <c r="IGF1" s="679"/>
      <c r="IGG1" s="679"/>
      <c r="IGH1" s="679"/>
      <c r="IGI1" s="679"/>
      <c r="IGJ1" s="679"/>
      <c r="IGK1" s="679"/>
      <c r="IGL1" s="679"/>
      <c r="IGM1" s="679"/>
      <c r="IGN1" s="679"/>
      <c r="IGO1" s="679"/>
      <c r="IGP1" s="679"/>
      <c r="IGQ1" s="679"/>
      <c r="IGR1" s="679"/>
      <c r="IGS1" s="679"/>
      <c r="IGT1" s="679"/>
      <c r="IGU1" s="679"/>
      <c r="IGV1" s="679"/>
      <c r="IGW1" s="679"/>
      <c r="IGX1" s="679"/>
      <c r="IGY1" s="679"/>
      <c r="IGZ1" s="679"/>
      <c r="IHA1" s="679"/>
      <c r="IHB1" s="679"/>
      <c r="IHC1" s="679"/>
      <c r="IHD1" s="679"/>
      <c r="IHE1" s="679"/>
      <c r="IHF1" s="679"/>
      <c r="IHG1" s="679"/>
      <c r="IHH1" s="679"/>
      <c r="IHI1" s="679"/>
      <c r="IHJ1" s="679"/>
      <c r="IHK1" s="679"/>
      <c r="IHL1" s="679"/>
      <c r="IHM1" s="679"/>
      <c r="IHN1" s="679"/>
      <c r="IHO1" s="679"/>
      <c r="IHP1" s="679"/>
      <c r="IHQ1" s="679"/>
      <c r="IHR1" s="679"/>
      <c r="IHS1" s="679"/>
      <c r="IHT1" s="679"/>
      <c r="IHU1" s="679"/>
      <c r="IHV1" s="679"/>
      <c r="IHW1" s="679"/>
      <c r="IHX1" s="679"/>
      <c r="IHY1" s="679"/>
      <c r="IHZ1" s="679"/>
      <c r="IIA1" s="679"/>
      <c r="IIB1" s="679"/>
      <c r="IIC1" s="679"/>
      <c r="IID1" s="679"/>
      <c r="IIE1" s="679"/>
      <c r="IIF1" s="679"/>
      <c r="IIG1" s="679"/>
      <c r="IIH1" s="679"/>
      <c r="III1" s="679"/>
      <c r="IIJ1" s="679"/>
      <c r="IIK1" s="679"/>
      <c r="IIL1" s="679"/>
      <c r="IIM1" s="679"/>
      <c r="IIN1" s="679"/>
      <c r="IIO1" s="679"/>
      <c r="IIP1" s="679"/>
      <c r="IIQ1" s="679"/>
      <c r="IIR1" s="679"/>
      <c r="IIS1" s="679"/>
      <c r="IIT1" s="679"/>
      <c r="IIU1" s="679"/>
      <c r="IIV1" s="679"/>
      <c r="IIW1" s="679"/>
      <c r="IIX1" s="679"/>
      <c r="IIY1" s="679"/>
      <c r="IIZ1" s="679"/>
      <c r="IJA1" s="679"/>
      <c r="IJB1" s="679"/>
      <c r="IJC1" s="679"/>
      <c r="IJD1" s="679"/>
      <c r="IJE1" s="679"/>
      <c r="IJF1" s="679"/>
      <c r="IJG1" s="679"/>
      <c r="IJH1" s="679"/>
      <c r="IJI1" s="679"/>
      <c r="IJJ1" s="679"/>
      <c r="IJK1" s="679"/>
      <c r="IJL1" s="679"/>
      <c r="IJM1" s="679"/>
      <c r="IJN1" s="679"/>
      <c r="IJO1" s="679"/>
      <c r="IJP1" s="679"/>
      <c r="IJQ1" s="679"/>
      <c r="IJR1" s="679"/>
      <c r="IJS1" s="679"/>
      <c r="IJT1" s="679"/>
      <c r="IJU1" s="679"/>
      <c r="IJV1" s="679"/>
      <c r="IJW1" s="679"/>
      <c r="IJX1" s="679"/>
      <c r="IJY1" s="679"/>
      <c r="IJZ1" s="679"/>
      <c r="IKA1" s="679"/>
      <c r="IKB1" s="679"/>
      <c r="IKC1" s="679"/>
      <c r="IKD1" s="679"/>
      <c r="IKE1" s="679"/>
      <c r="IKF1" s="679"/>
      <c r="IKG1" s="679"/>
      <c r="IKH1" s="679"/>
      <c r="IKI1" s="679"/>
      <c r="IKJ1" s="679"/>
      <c r="IKK1" s="679"/>
      <c r="IKL1" s="679"/>
      <c r="IKM1" s="679"/>
      <c r="IKN1" s="679"/>
      <c r="IKO1" s="679"/>
      <c r="IKP1" s="679"/>
      <c r="IKQ1" s="679"/>
      <c r="IKR1" s="679"/>
      <c r="IKS1" s="679"/>
      <c r="IKT1" s="679"/>
      <c r="IKU1" s="679"/>
      <c r="IKV1" s="679"/>
      <c r="IKW1" s="679"/>
      <c r="IKX1" s="679"/>
      <c r="IKY1" s="679"/>
      <c r="IKZ1" s="679"/>
      <c r="ILA1" s="679"/>
      <c r="ILB1" s="679"/>
      <c r="ILC1" s="679"/>
      <c r="ILD1" s="679"/>
      <c r="ILE1" s="679"/>
      <c r="ILF1" s="679"/>
      <c r="ILG1" s="679"/>
      <c r="ILH1" s="679"/>
      <c r="ILI1" s="679"/>
      <c r="ILJ1" s="679"/>
      <c r="ILK1" s="679"/>
      <c r="ILL1" s="679"/>
      <c r="ILM1" s="679"/>
      <c r="ILN1" s="679"/>
      <c r="ILO1" s="679"/>
      <c r="ILP1" s="679"/>
      <c r="ILQ1" s="679"/>
      <c r="ILR1" s="679"/>
      <c r="ILS1" s="679"/>
      <c r="ILT1" s="679"/>
      <c r="ILU1" s="679"/>
      <c r="ILV1" s="679"/>
      <c r="ILW1" s="679"/>
      <c r="ILX1" s="679"/>
      <c r="ILY1" s="679"/>
      <c r="ILZ1" s="679"/>
      <c r="IMA1" s="679"/>
      <c r="IMB1" s="679"/>
      <c r="IMC1" s="679"/>
      <c r="IMD1" s="679"/>
      <c r="IME1" s="679"/>
      <c r="IMF1" s="679"/>
      <c r="IMG1" s="679"/>
      <c r="IMH1" s="679"/>
      <c r="IMI1" s="679"/>
      <c r="IMJ1" s="679"/>
      <c r="IMK1" s="679"/>
      <c r="IML1" s="679"/>
      <c r="IMM1" s="679"/>
      <c r="IMN1" s="679"/>
      <c r="IMO1" s="679"/>
      <c r="IMP1" s="679"/>
      <c r="IMQ1" s="679"/>
      <c r="IMR1" s="679"/>
      <c r="IMS1" s="679"/>
      <c r="IMT1" s="679"/>
      <c r="IMU1" s="679"/>
      <c r="IMV1" s="679"/>
      <c r="IMW1" s="679"/>
      <c r="IMX1" s="679"/>
      <c r="IMY1" s="679"/>
      <c r="IMZ1" s="679"/>
      <c r="INA1" s="679"/>
      <c r="INB1" s="679"/>
      <c r="INC1" s="679"/>
      <c r="IND1" s="679"/>
      <c r="INE1" s="679"/>
      <c r="INF1" s="679"/>
      <c r="ING1" s="679"/>
      <c r="INH1" s="679"/>
      <c r="INI1" s="679"/>
      <c r="INJ1" s="679"/>
      <c r="INK1" s="679"/>
      <c r="INL1" s="679"/>
      <c r="INM1" s="679"/>
      <c r="INN1" s="679"/>
      <c r="INO1" s="679"/>
      <c r="INP1" s="679"/>
      <c r="INQ1" s="679"/>
      <c r="INR1" s="679"/>
      <c r="INS1" s="679"/>
      <c r="INT1" s="679"/>
      <c r="INU1" s="679"/>
      <c r="INV1" s="679"/>
      <c r="INW1" s="679"/>
      <c r="INX1" s="679"/>
      <c r="INY1" s="679"/>
      <c r="INZ1" s="679"/>
      <c r="IOA1" s="679"/>
      <c r="IOB1" s="679"/>
      <c r="IOC1" s="679"/>
      <c r="IOD1" s="679"/>
      <c r="IOE1" s="679"/>
      <c r="IOF1" s="679"/>
      <c r="IOG1" s="679"/>
      <c r="IOH1" s="679"/>
      <c r="IOI1" s="679"/>
      <c r="IOJ1" s="679"/>
      <c r="IOK1" s="679"/>
      <c r="IOL1" s="679"/>
      <c r="IOM1" s="679"/>
      <c r="ION1" s="679"/>
      <c r="IOO1" s="679"/>
      <c r="IOP1" s="679"/>
      <c r="IOQ1" s="679"/>
      <c r="IOR1" s="679"/>
      <c r="IOS1" s="679"/>
      <c r="IOT1" s="679"/>
      <c r="IOU1" s="679"/>
      <c r="IOV1" s="679"/>
      <c r="IOW1" s="679"/>
      <c r="IOX1" s="679"/>
      <c r="IOY1" s="679"/>
      <c r="IOZ1" s="679"/>
      <c r="IPA1" s="679"/>
      <c r="IPB1" s="679"/>
      <c r="IPC1" s="679"/>
      <c r="IPD1" s="679"/>
      <c r="IPE1" s="679"/>
      <c r="IPF1" s="679"/>
      <c r="IPG1" s="679"/>
      <c r="IPH1" s="679"/>
      <c r="IPI1" s="679"/>
      <c r="IPJ1" s="679"/>
      <c r="IPK1" s="679"/>
      <c r="IPL1" s="679"/>
      <c r="IPM1" s="679"/>
      <c r="IPN1" s="679"/>
      <c r="IPO1" s="679"/>
      <c r="IPP1" s="679"/>
      <c r="IPQ1" s="679"/>
      <c r="IPR1" s="679"/>
      <c r="IPS1" s="679"/>
      <c r="IPT1" s="679"/>
      <c r="IPU1" s="679"/>
      <c r="IPV1" s="679"/>
      <c r="IPW1" s="679"/>
      <c r="IPX1" s="679"/>
      <c r="IPY1" s="679"/>
      <c r="IPZ1" s="679"/>
      <c r="IQA1" s="679"/>
      <c r="IQB1" s="679"/>
      <c r="IQC1" s="679"/>
      <c r="IQD1" s="679"/>
      <c r="IQE1" s="679"/>
      <c r="IQF1" s="679"/>
      <c r="IQG1" s="679"/>
      <c r="IQH1" s="679"/>
      <c r="IQI1" s="679"/>
      <c r="IQJ1" s="679"/>
      <c r="IQK1" s="679"/>
      <c r="IQL1" s="679"/>
      <c r="IQM1" s="679"/>
      <c r="IQN1" s="679"/>
      <c r="IQO1" s="679"/>
      <c r="IQP1" s="679"/>
      <c r="IQQ1" s="679"/>
      <c r="IQR1" s="679"/>
      <c r="IQS1" s="679"/>
      <c r="IQT1" s="679"/>
      <c r="IQU1" s="679"/>
      <c r="IQV1" s="679"/>
      <c r="IQW1" s="679"/>
      <c r="IQX1" s="679"/>
      <c r="IQY1" s="679"/>
      <c r="IQZ1" s="679"/>
      <c r="IRA1" s="679"/>
      <c r="IRB1" s="679"/>
      <c r="IRC1" s="679"/>
      <c r="IRD1" s="679"/>
      <c r="IRE1" s="679"/>
      <c r="IRF1" s="679"/>
      <c r="IRG1" s="679"/>
      <c r="IRH1" s="679"/>
      <c r="IRI1" s="679"/>
      <c r="IRJ1" s="679"/>
      <c r="IRK1" s="679"/>
      <c r="IRL1" s="679"/>
      <c r="IRM1" s="679"/>
      <c r="IRN1" s="679"/>
      <c r="IRO1" s="679"/>
      <c r="IRP1" s="679"/>
      <c r="IRQ1" s="679"/>
      <c r="IRR1" s="679"/>
      <c r="IRS1" s="679"/>
      <c r="IRT1" s="679"/>
      <c r="IRU1" s="679"/>
      <c r="IRV1" s="679"/>
      <c r="IRW1" s="679"/>
      <c r="IRX1" s="679"/>
      <c r="IRY1" s="679"/>
      <c r="IRZ1" s="679"/>
      <c r="ISA1" s="679"/>
      <c r="ISB1" s="679"/>
      <c r="ISC1" s="679"/>
      <c r="ISD1" s="679"/>
      <c r="ISE1" s="679"/>
      <c r="ISF1" s="679"/>
      <c r="ISG1" s="679"/>
      <c r="ISH1" s="679"/>
      <c r="ISI1" s="679"/>
      <c r="ISJ1" s="679"/>
      <c r="ISK1" s="679"/>
      <c r="ISL1" s="679"/>
      <c r="ISM1" s="679"/>
      <c r="ISN1" s="679"/>
      <c r="ISO1" s="679"/>
      <c r="ISP1" s="679"/>
      <c r="ISQ1" s="679"/>
      <c r="ISR1" s="679"/>
      <c r="ISS1" s="679"/>
      <c r="IST1" s="679"/>
      <c r="ISU1" s="679"/>
      <c r="ISV1" s="679"/>
      <c r="ISW1" s="679"/>
      <c r="ISX1" s="679"/>
      <c r="ISY1" s="679"/>
      <c r="ISZ1" s="679"/>
      <c r="ITA1" s="679"/>
      <c r="ITB1" s="679"/>
      <c r="ITC1" s="679"/>
      <c r="ITD1" s="679"/>
      <c r="ITE1" s="679"/>
      <c r="ITF1" s="679"/>
      <c r="ITG1" s="679"/>
      <c r="ITH1" s="679"/>
      <c r="ITI1" s="679"/>
      <c r="ITJ1" s="679"/>
      <c r="ITK1" s="679"/>
      <c r="ITL1" s="679"/>
      <c r="ITM1" s="679"/>
      <c r="ITN1" s="679"/>
      <c r="ITO1" s="679"/>
      <c r="ITP1" s="679"/>
      <c r="ITQ1" s="679"/>
      <c r="ITR1" s="679"/>
      <c r="ITS1" s="679"/>
      <c r="ITT1" s="679"/>
      <c r="ITU1" s="679"/>
      <c r="ITV1" s="679"/>
      <c r="ITW1" s="679"/>
      <c r="ITX1" s="679"/>
      <c r="ITY1" s="679"/>
      <c r="ITZ1" s="679"/>
      <c r="IUA1" s="679"/>
      <c r="IUB1" s="679"/>
      <c r="IUC1" s="679"/>
      <c r="IUD1" s="679"/>
      <c r="IUE1" s="679"/>
      <c r="IUF1" s="679"/>
      <c r="IUG1" s="679"/>
      <c r="IUH1" s="679"/>
      <c r="IUI1" s="679"/>
      <c r="IUJ1" s="679"/>
      <c r="IUK1" s="679"/>
      <c r="IUL1" s="679"/>
      <c r="IUM1" s="679"/>
      <c r="IUN1" s="679"/>
      <c r="IUO1" s="679"/>
      <c r="IUP1" s="679"/>
      <c r="IUQ1" s="679"/>
      <c r="IUR1" s="679"/>
      <c r="IUS1" s="679"/>
      <c r="IUT1" s="679"/>
      <c r="IUU1" s="679"/>
      <c r="IUV1" s="679"/>
      <c r="IUW1" s="679"/>
      <c r="IUX1" s="679"/>
      <c r="IUY1" s="679"/>
      <c r="IUZ1" s="679"/>
      <c r="IVA1" s="679"/>
      <c r="IVB1" s="679"/>
      <c r="IVC1" s="679"/>
      <c r="IVD1" s="679"/>
      <c r="IVE1" s="679"/>
      <c r="IVF1" s="679"/>
      <c r="IVG1" s="679"/>
      <c r="IVH1" s="679"/>
      <c r="IVI1" s="679"/>
      <c r="IVJ1" s="679"/>
      <c r="IVK1" s="679"/>
      <c r="IVL1" s="679"/>
      <c r="IVM1" s="679"/>
      <c r="IVN1" s="679"/>
      <c r="IVO1" s="679"/>
      <c r="IVP1" s="679"/>
      <c r="IVQ1" s="679"/>
      <c r="IVR1" s="679"/>
      <c r="IVS1" s="679"/>
      <c r="IVT1" s="679"/>
      <c r="IVU1" s="679"/>
      <c r="IVV1" s="679"/>
      <c r="IVW1" s="679"/>
      <c r="IVX1" s="679"/>
      <c r="IVY1" s="679"/>
      <c r="IVZ1" s="679"/>
      <c r="IWA1" s="679"/>
      <c r="IWB1" s="679"/>
      <c r="IWC1" s="679"/>
      <c r="IWD1" s="679"/>
      <c r="IWE1" s="679"/>
      <c r="IWF1" s="679"/>
      <c r="IWG1" s="679"/>
      <c r="IWH1" s="679"/>
      <c r="IWI1" s="679"/>
      <c r="IWJ1" s="679"/>
      <c r="IWK1" s="679"/>
      <c r="IWL1" s="679"/>
      <c r="IWM1" s="679"/>
      <c r="IWN1" s="679"/>
      <c r="IWO1" s="679"/>
      <c r="IWP1" s="679"/>
      <c r="IWQ1" s="679"/>
      <c r="IWR1" s="679"/>
      <c r="IWS1" s="679"/>
      <c r="IWT1" s="679"/>
      <c r="IWU1" s="679"/>
      <c r="IWV1" s="679"/>
      <c r="IWW1" s="679"/>
      <c r="IWX1" s="679"/>
      <c r="IWY1" s="679"/>
      <c r="IWZ1" s="679"/>
      <c r="IXA1" s="679"/>
      <c r="IXB1" s="679"/>
      <c r="IXC1" s="679"/>
      <c r="IXD1" s="679"/>
      <c r="IXE1" s="679"/>
      <c r="IXF1" s="679"/>
      <c r="IXG1" s="679"/>
      <c r="IXH1" s="679"/>
      <c r="IXI1" s="679"/>
      <c r="IXJ1" s="679"/>
      <c r="IXK1" s="679"/>
      <c r="IXL1" s="679"/>
      <c r="IXM1" s="679"/>
      <c r="IXN1" s="679"/>
      <c r="IXO1" s="679"/>
      <c r="IXP1" s="679"/>
      <c r="IXQ1" s="679"/>
      <c r="IXR1" s="679"/>
      <c r="IXS1" s="679"/>
      <c r="IXT1" s="679"/>
      <c r="IXU1" s="679"/>
      <c r="IXV1" s="679"/>
      <c r="IXW1" s="679"/>
      <c r="IXX1" s="679"/>
      <c r="IXY1" s="679"/>
      <c r="IXZ1" s="679"/>
      <c r="IYA1" s="679"/>
      <c r="IYB1" s="679"/>
      <c r="IYC1" s="679"/>
      <c r="IYD1" s="679"/>
      <c r="IYE1" s="679"/>
      <c r="IYF1" s="679"/>
      <c r="IYG1" s="679"/>
      <c r="IYH1" s="679"/>
      <c r="IYI1" s="679"/>
      <c r="IYJ1" s="679"/>
      <c r="IYK1" s="679"/>
      <c r="IYL1" s="679"/>
      <c r="IYM1" s="679"/>
      <c r="IYN1" s="679"/>
      <c r="IYO1" s="679"/>
      <c r="IYP1" s="679"/>
      <c r="IYQ1" s="679"/>
      <c r="IYR1" s="679"/>
      <c r="IYS1" s="679"/>
      <c r="IYT1" s="679"/>
      <c r="IYU1" s="679"/>
      <c r="IYV1" s="679"/>
      <c r="IYW1" s="679"/>
      <c r="IYX1" s="679"/>
      <c r="IYY1" s="679"/>
      <c r="IYZ1" s="679"/>
      <c r="IZA1" s="679"/>
      <c r="IZB1" s="679"/>
      <c r="IZC1" s="679"/>
      <c r="IZD1" s="679"/>
      <c r="IZE1" s="679"/>
      <c r="IZF1" s="679"/>
      <c r="IZG1" s="679"/>
      <c r="IZH1" s="679"/>
      <c r="IZI1" s="679"/>
      <c r="IZJ1" s="679"/>
      <c r="IZK1" s="679"/>
      <c r="IZL1" s="679"/>
      <c r="IZM1" s="679"/>
      <c r="IZN1" s="679"/>
      <c r="IZO1" s="679"/>
      <c r="IZP1" s="679"/>
      <c r="IZQ1" s="679"/>
      <c r="IZR1" s="679"/>
      <c r="IZS1" s="679"/>
      <c r="IZT1" s="679"/>
      <c r="IZU1" s="679"/>
      <c r="IZV1" s="679"/>
      <c r="IZW1" s="679"/>
      <c r="IZX1" s="679"/>
      <c r="IZY1" s="679"/>
      <c r="IZZ1" s="679"/>
      <c r="JAA1" s="679"/>
      <c r="JAB1" s="679"/>
      <c r="JAC1" s="679"/>
      <c r="JAD1" s="679"/>
      <c r="JAE1" s="679"/>
      <c r="JAF1" s="679"/>
      <c r="JAG1" s="679"/>
      <c r="JAH1" s="679"/>
      <c r="JAI1" s="679"/>
      <c r="JAJ1" s="679"/>
      <c r="JAK1" s="679"/>
      <c r="JAL1" s="679"/>
      <c r="JAM1" s="679"/>
      <c r="JAN1" s="679"/>
      <c r="JAO1" s="679"/>
      <c r="JAP1" s="679"/>
      <c r="JAQ1" s="679"/>
      <c r="JAR1" s="679"/>
      <c r="JAS1" s="679"/>
      <c r="JAT1" s="679"/>
      <c r="JAU1" s="679"/>
      <c r="JAV1" s="679"/>
      <c r="JAW1" s="679"/>
      <c r="JAX1" s="679"/>
      <c r="JAY1" s="679"/>
      <c r="JAZ1" s="679"/>
      <c r="JBA1" s="679"/>
      <c r="JBB1" s="679"/>
      <c r="JBC1" s="679"/>
      <c r="JBD1" s="679"/>
      <c r="JBE1" s="679"/>
      <c r="JBF1" s="679"/>
      <c r="JBG1" s="679"/>
      <c r="JBH1" s="679"/>
      <c r="JBI1" s="679"/>
      <c r="JBJ1" s="679"/>
      <c r="JBK1" s="679"/>
      <c r="JBL1" s="679"/>
      <c r="JBM1" s="679"/>
      <c r="JBN1" s="679"/>
      <c r="JBO1" s="679"/>
      <c r="JBP1" s="679"/>
      <c r="JBQ1" s="679"/>
      <c r="JBR1" s="679"/>
      <c r="JBS1" s="679"/>
      <c r="JBT1" s="679"/>
      <c r="JBU1" s="679"/>
      <c r="JBV1" s="679"/>
      <c r="JBW1" s="679"/>
      <c r="JBX1" s="679"/>
      <c r="JBY1" s="679"/>
      <c r="JBZ1" s="679"/>
      <c r="JCA1" s="679"/>
      <c r="JCB1" s="679"/>
      <c r="JCC1" s="679"/>
      <c r="JCD1" s="679"/>
      <c r="JCE1" s="679"/>
      <c r="JCF1" s="679"/>
      <c r="JCG1" s="679"/>
      <c r="JCH1" s="679"/>
      <c r="JCI1" s="679"/>
      <c r="JCJ1" s="679"/>
      <c r="JCK1" s="679"/>
      <c r="JCL1" s="679"/>
      <c r="JCM1" s="679"/>
      <c r="JCN1" s="679"/>
      <c r="JCO1" s="679"/>
      <c r="JCP1" s="679"/>
      <c r="JCQ1" s="679"/>
      <c r="JCR1" s="679"/>
      <c r="JCS1" s="679"/>
      <c r="JCT1" s="679"/>
      <c r="JCU1" s="679"/>
      <c r="JCV1" s="679"/>
      <c r="JCW1" s="679"/>
      <c r="JCX1" s="679"/>
      <c r="JCY1" s="679"/>
      <c r="JCZ1" s="679"/>
      <c r="JDA1" s="679"/>
      <c r="JDB1" s="679"/>
      <c r="JDC1" s="679"/>
      <c r="JDD1" s="679"/>
      <c r="JDE1" s="679"/>
      <c r="JDF1" s="679"/>
      <c r="JDG1" s="679"/>
      <c r="JDH1" s="679"/>
      <c r="JDI1" s="679"/>
      <c r="JDJ1" s="679"/>
      <c r="JDK1" s="679"/>
      <c r="JDL1" s="679"/>
      <c r="JDM1" s="679"/>
      <c r="JDN1" s="679"/>
      <c r="JDO1" s="679"/>
      <c r="JDP1" s="679"/>
      <c r="JDQ1" s="679"/>
      <c r="JDR1" s="679"/>
      <c r="JDS1" s="679"/>
      <c r="JDT1" s="679"/>
      <c r="JDU1" s="679"/>
      <c r="JDV1" s="679"/>
      <c r="JDW1" s="679"/>
      <c r="JDX1" s="679"/>
      <c r="JDY1" s="679"/>
      <c r="JDZ1" s="679"/>
      <c r="JEA1" s="679"/>
      <c r="JEB1" s="679"/>
      <c r="JEC1" s="679"/>
      <c r="JED1" s="679"/>
      <c r="JEE1" s="679"/>
      <c r="JEF1" s="679"/>
      <c r="JEG1" s="679"/>
      <c r="JEH1" s="679"/>
      <c r="JEI1" s="679"/>
      <c r="JEJ1" s="679"/>
      <c r="JEK1" s="679"/>
      <c r="JEL1" s="679"/>
      <c r="JEM1" s="679"/>
      <c r="JEN1" s="679"/>
      <c r="JEO1" s="679"/>
      <c r="JEP1" s="679"/>
      <c r="JEQ1" s="679"/>
      <c r="JER1" s="679"/>
      <c r="JES1" s="679"/>
      <c r="JET1" s="679"/>
      <c r="JEU1" s="679"/>
      <c r="JEV1" s="679"/>
      <c r="JEW1" s="679"/>
      <c r="JEX1" s="679"/>
      <c r="JEY1" s="679"/>
      <c r="JEZ1" s="679"/>
      <c r="JFA1" s="679"/>
      <c r="JFB1" s="679"/>
      <c r="JFC1" s="679"/>
      <c r="JFD1" s="679"/>
      <c r="JFE1" s="679"/>
      <c r="JFF1" s="679"/>
      <c r="JFG1" s="679"/>
      <c r="JFH1" s="679"/>
      <c r="JFI1" s="679"/>
      <c r="JFJ1" s="679"/>
      <c r="JFK1" s="679"/>
      <c r="JFL1" s="679"/>
      <c r="JFM1" s="679"/>
      <c r="JFN1" s="679"/>
      <c r="JFO1" s="679"/>
      <c r="JFP1" s="679"/>
      <c r="JFQ1" s="679"/>
      <c r="JFR1" s="679"/>
      <c r="JFS1" s="679"/>
      <c r="JFT1" s="679"/>
      <c r="JFU1" s="679"/>
      <c r="JFV1" s="679"/>
      <c r="JFW1" s="679"/>
      <c r="JFX1" s="679"/>
      <c r="JFY1" s="679"/>
      <c r="JFZ1" s="679"/>
      <c r="JGA1" s="679"/>
      <c r="JGB1" s="679"/>
      <c r="JGC1" s="679"/>
      <c r="JGD1" s="679"/>
      <c r="JGE1" s="679"/>
      <c r="JGF1" s="679"/>
      <c r="JGG1" s="679"/>
      <c r="JGH1" s="679"/>
      <c r="JGI1" s="679"/>
      <c r="JGJ1" s="679"/>
      <c r="JGK1" s="679"/>
      <c r="JGL1" s="679"/>
      <c r="JGM1" s="679"/>
      <c r="JGN1" s="679"/>
      <c r="JGO1" s="679"/>
      <c r="JGP1" s="679"/>
      <c r="JGQ1" s="679"/>
      <c r="JGR1" s="679"/>
      <c r="JGS1" s="679"/>
      <c r="JGT1" s="679"/>
      <c r="JGU1" s="679"/>
      <c r="JGV1" s="679"/>
      <c r="JGW1" s="679"/>
      <c r="JGX1" s="679"/>
      <c r="JGY1" s="679"/>
      <c r="JGZ1" s="679"/>
      <c r="JHA1" s="679"/>
      <c r="JHB1" s="679"/>
      <c r="JHC1" s="679"/>
      <c r="JHD1" s="679"/>
      <c r="JHE1" s="679"/>
      <c r="JHF1" s="679"/>
      <c r="JHG1" s="679"/>
      <c r="JHH1" s="679"/>
      <c r="JHI1" s="679"/>
      <c r="JHJ1" s="679"/>
      <c r="JHK1" s="679"/>
      <c r="JHL1" s="679"/>
      <c r="JHM1" s="679"/>
      <c r="JHN1" s="679"/>
      <c r="JHO1" s="679"/>
      <c r="JHP1" s="679"/>
      <c r="JHQ1" s="679"/>
      <c r="JHR1" s="679"/>
      <c r="JHS1" s="679"/>
      <c r="JHT1" s="679"/>
      <c r="JHU1" s="679"/>
      <c r="JHV1" s="679"/>
      <c r="JHW1" s="679"/>
      <c r="JHX1" s="679"/>
      <c r="JHY1" s="679"/>
      <c r="JHZ1" s="679"/>
      <c r="JIA1" s="679"/>
      <c r="JIB1" s="679"/>
      <c r="JIC1" s="679"/>
      <c r="JID1" s="679"/>
      <c r="JIE1" s="679"/>
      <c r="JIF1" s="679"/>
      <c r="JIG1" s="679"/>
      <c r="JIH1" s="679"/>
      <c r="JII1" s="679"/>
      <c r="JIJ1" s="679"/>
      <c r="JIK1" s="679"/>
      <c r="JIL1" s="679"/>
      <c r="JIM1" s="679"/>
      <c r="JIN1" s="679"/>
      <c r="JIO1" s="679"/>
      <c r="JIP1" s="679"/>
      <c r="JIQ1" s="679"/>
      <c r="JIR1" s="679"/>
      <c r="JIS1" s="679"/>
      <c r="JIT1" s="679"/>
      <c r="JIU1" s="679"/>
      <c r="JIV1" s="679"/>
      <c r="JIW1" s="679"/>
      <c r="JIX1" s="679"/>
      <c r="JIY1" s="679"/>
      <c r="JIZ1" s="679"/>
      <c r="JJA1" s="679"/>
      <c r="JJB1" s="679"/>
      <c r="JJC1" s="679"/>
      <c r="JJD1" s="679"/>
      <c r="JJE1" s="679"/>
      <c r="JJF1" s="679"/>
      <c r="JJG1" s="679"/>
      <c r="JJH1" s="679"/>
      <c r="JJI1" s="679"/>
      <c r="JJJ1" s="679"/>
      <c r="JJK1" s="679"/>
      <c r="JJL1" s="679"/>
      <c r="JJM1" s="679"/>
      <c r="JJN1" s="679"/>
      <c r="JJO1" s="679"/>
      <c r="JJP1" s="679"/>
      <c r="JJQ1" s="679"/>
      <c r="JJR1" s="679"/>
      <c r="JJS1" s="679"/>
      <c r="JJT1" s="679"/>
      <c r="JJU1" s="679"/>
      <c r="JJV1" s="679"/>
      <c r="JJW1" s="679"/>
      <c r="JJX1" s="679"/>
      <c r="JJY1" s="679"/>
      <c r="JJZ1" s="679"/>
      <c r="JKA1" s="679"/>
      <c r="JKB1" s="679"/>
      <c r="JKC1" s="679"/>
      <c r="JKD1" s="679"/>
      <c r="JKE1" s="679"/>
      <c r="JKF1" s="679"/>
      <c r="JKG1" s="679"/>
      <c r="JKH1" s="679"/>
      <c r="JKI1" s="679"/>
      <c r="JKJ1" s="679"/>
      <c r="JKK1" s="679"/>
      <c r="JKL1" s="679"/>
      <c r="JKM1" s="679"/>
      <c r="JKN1" s="679"/>
      <c r="JKO1" s="679"/>
      <c r="JKP1" s="679"/>
      <c r="JKQ1" s="679"/>
      <c r="JKR1" s="679"/>
      <c r="JKS1" s="679"/>
      <c r="JKT1" s="679"/>
      <c r="JKU1" s="679"/>
      <c r="JKV1" s="679"/>
      <c r="JKW1" s="679"/>
      <c r="JKX1" s="679"/>
      <c r="JKY1" s="679"/>
      <c r="JKZ1" s="679"/>
      <c r="JLA1" s="679"/>
      <c r="JLB1" s="679"/>
      <c r="JLC1" s="679"/>
      <c r="JLD1" s="679"/>
      <c r="JLE1" s="679"/>
      <c r="JLF1" s="679"/>
      <c r="JLG1" s="679"/>
      <c r="JLH1" s="679"/>
      <c r="JLI1" s="679"/>
      <c r="JLJ1" s="679"/>
      <c r="JLK1" s="679"/>
      <c r="JLL1" s="679"/>
      <c r="JLM1" s="679"/>
      <c r="JLN1" s="679"/>
      <c r="JLO1" s="679"/>
      <c r="JLP1" s="679"/>
      <c r="JLQ1" s="679"/>
      <c r="JLR1" s="679"/>
      <c r="JLS1" s="679"/>
      <c r="JLT1" s="679"/>
      <c r="JLU1" s="679"/>
      <c r="JLV1" s="679"/>
      <c r="JLW1" s="679"/>
      <c r="JLX1" s="679"/>
      <c r="JLY1" s="679"/>
      <c r="JLZ1" s="679"/>
      <c r="JMA1" s="679"/>
      <c r="JMB1" s="679"/>
      <c r="JMC1" s="679"/>
      <c r="JMD1" s="679"/>
      <c r="JME1" s="679"/>
      <c r="JMF1" s="679"/>
      <c r="JMG1" s="679"/>
      <c r="JMH1" s="679"/>
      <c r="JMI1" s="679"/>
      <c r="JMJ1" s="679"/>
      <c r="JMK1" s="679"/>
      <c r="JML1" s="679"/>
      <c r="JMM1" s="679"/>
      <c r="JMN1" s="679"/>
      <c r="JMO1" s="679"/>
      <c r="JMP1" s="679"/>
      <c r="JMQ1" s="679"/>
      <c r="JMR1" s="679"/>
      <c r="JMS1" s="679"/>
      <c r="JMT1" s="679"/>
      <c r="JMU1" s="679"/>
      <c r="JMV1" s="679"/>
      <c r="JMW1" s="679"/>
      <c r="JMX1" s="679"/>
      <c r="JMY1" s="679"/>
      <c r="JMZ1" s="679"/>
      <c r="JNA1" s="679"/>
      <c r="JNB1" s="679"/>
      <c r="JNC1" s="679"/>
      <c r="JND1" s="679"/>
      <c r="JNE1" s="679"/>
      <c r="JNF1" s="679"/>
      <c r="JNG1" s="679"/>
      <c r="JNH1" s="679"/>
      <c r="JNI1" s="679"/>
      <c r="JNJ1" s="679"/>
      <c r="JNK1" s="679"/>
      <c r="JNL1" s="679"/>
      <c r="JNM1" s="679"/>
      <c r="JNN1" s="679"/>
      <c r="JNO1" s="679"/>
      <c r="JNP1" s="679"/>
      <c r="JNQ1" s="679"/>
      <c r="JNR1" s="679"/>
      <c r="JNS1" s="679"/>
      <c r="JNT1" s="679"/>
      <c r="JNU1" s="679"/>
      <c r="JNV1" s="679"/>
      <c r="JNW1" s="679"/>
      <c r="JNX1" s="679"/>
      <c r="JNY1" s="679"/>
      <c r="JNZ1" s="679"/>
      <c r="JOA1" s="679"/>
      <c r="JOB1" s="679"/>
      <c r="JOC1" s="679"/>
      <c r="JOD1" s="679"/>
      <c r="JOE1" s="679"/>
      <c r="JOF1" s="679"/>
      <c r="JOG1" s="679"/>
      <c r="JOH1" s="679"/>
      <c r="JOI1" s="679"/>
      <c r="JOJ1" s="679"/>
      <c r="JOK1" s="679"/>
      <c r="JOL1" s="679"/>
      <c r="JOM1" s="679"/>
      <c r="JON1" s="679"/>
      <c r="JOO1" s="679"/>
      <c r="JOP1" s="679"/>
      <c r="JOQ1" s="679"/>
      <c r="JOR1" s="679"/>
      <c r="JOS1" s="679"/>
      <c r="JOT1" s="679"/>
      <c r="JOU1" s="679"/>
      <c r="JOV1" s="679"/>
      <c r="JOW1" s="679"/>
      <c r="JOX1" s="679"/>
      <c r="JOY1" s="679"/>
      <c r="JOZ1" s="679"/>
      <c r="JPA1" s="679"/>
      <c r="JPB1" s="679"/>
      <c r="JPC1" s="679"/>
      <c r="JPD1" s="679"/>
      <c r="JPE1" s="679"/>
      <c r="JPF1" s="679"/>
      <c r="JPG1" s="679"/>
      <c r="JPH1" s="679"/>
      <c r="JPI1" s="679"/>
      <c r="JPJ1" s="679"/>
      <c r="JPK1" s="679"/>
      <c r="JPL1" s="679"/>
      <c r="JPM1" s="679"/>
      <c r="JPN1" s="679"/>
      <c r="JPO1" s="679"/>
      <c r="JPP1" s="679"/>
      <c r="JPQ1" s="679"/>
      <c r="JPR1" s="679"/>
      <c r="JPS1" s="679"/>
      <c r="JPT1" s="679"/>
      <c r="JPU1" s="679"/>
      <c r="JPV1" s="679"/>
      <c r="JPW1" s="679"/>
      <c r="JPX1" s="679"/>
      <c r="JPY1" s="679"/>
      <c r="JPZ1" s="679"/>
      <c r="JQA1" s="679"/>
      <c r="JQB1" s="679"/>
      <c r="JQC1" s="679"/>
      <c r="JQD1" s="679"/>
      <c r="JQE1" s="679"/>
      <c r="JQF1" s="679"/>
      <c r="JQG1" s="679"/>
      <c r="JQH1" s="679"/>
      <c r="JQI1" s="679"/>
      <c r="JQJ1" s="679"/>
      <c r="JQK1" s="679"/>
      <c r="JQL1" s="679"/>
      <c r="JQM1" s="679"/>
      <c r="JQN1" s="679"/>
      <c r="JQO1" s="679"/>
      <c r="JQP1" s="679"/>
      <c r="JQQ1" s="679"/>
      <c r="JQR1" s="679"/>
      <c r="JQS1" s="679"/>
      <c r="JQT1" s="679"/>
      <c r="JQU1" s="679"/>
      <c r="JQV1" s="679"/>
      <c r="JQW1" s="679"/>
      <c r="JQX1" s="679"/>
      <c r="JQY1" s="679"/>
      <c r="JQZ1" s="679"/>
      <c r="JRA1" s="679"/>
      <c r="JRB1" s="679"/>
      <c r="JRC1" s="679"/>
      <c r="JRD1" s="679"/>
      <c r="JRE1" s="679"/>
      <c r="JRF1" s="679"/>
      <c r="JRG1" s="679"/>
      <c r="JRH1" s="679"/>
      <c r="JRI1" s="679"/>
      <c r="JRJ1" s="679"/>
      <c r="JRK1" s="679"/>
      <c r="JRL1" s="679"/>
      <c r="JRM1" s="679"/>
      <c r="JRN1" s="679"/>
      <c r="JRO1" s="679"/>
      <c r="JRP1" s="679"/>
      <c r="JRQ1" s="679"/>
      <c r="JRR1" s="679"/>
      <c r="JRS1" s="679"/>
      <c r="JRT1" s="679"/>
      <c r="JRU1" s="679"/>
      <c r="JRV1" s="679"/>
      <c r="JRW1" s="679"/>
      <c r="JRX1" s="679"/>
      <c r="JRY1" s="679"/>
      <c r="JRZ1" s="679"/>
      <c r="JSA1" s="679"/>
      <c r="JSB1" s="679"/>
      <c r="JSC1" s="679"/>
      <c r="JSD1" s="679"/>
      <c r="JSE1" s="679"/>
      <c r="JSF1" s="679"/>
      <c r="JSG1" s="679"/>
      <c r="JSH1" s="679"/>
      <c r="JSI1" s="679"/>
      <c r="JSJ1" s="679"/>
      <c r="JSK1" s="679"/>
      <c r="JSL1" s="679"/>
      <c r="JSM1" s="679"/>
      <c r="JSN1" s="679"/>
      <c r="JSO1" s="679"/>
      <c r="JSP1" s="679"/>
      <c r="JSQ1" s="679"/>
      <c r="JSR1" s="679"/>
      <c r="JSS1" s="679"/>
      <c r="JST1" s="679"/>
      <c r="JSU1" s="679"/>
      <c r="JSV1" s="679"/>
      <c r="JSW1" s="679"/>
      <c r="JSX1" s="679"/>
      <c r="JSY1" s="679"/>
      <c r="JSZ1" s="679"/>
      <c r="JTA1" s="679"/>
      <c r="JTB1" s="679"/>
      <c r="JTC1" s="679"/>
      <c r="JTD1" s="679"/>
      <c r="JTE1" s="679"/>
      <c r="JTF1" s="679"/>
      <c r="JTG1" s="679"/>
      <c r="JTH1" s="679"/>
      <c r="JTI1" s="679"/>
      <c r="JTJ1" s="679"/>
      <c r="JTK1" s="679"/>
      <c r="JTL1" s="679"/>
      <c r="JTM1" s="679"/>
      <c r="JTN1" s="679"/>
      <c r="JTO1" s="679"/>
      <c r="JTP1" s="679"/>
      <c r="JTQ1" s="679"/>
      <c r="JTR1" s="679"/>
      <c r="JTS1" s="679"/>
      <c r="JTT1" s="679"/>
      <c r="JTU1" s="679"/>
      <c r="JTV1" s="679"/>
      <c r="JTW1" s="679"/>
      <c r="JTX1" s="679"/>
      <c r="JTY1" s="679"/>
      <c r="JTZ1" s="679"/>
      <c r="JUA1" s="679"/>
      <c r="JUB1" s="679"/>
      <c r="JUC1" s="679"/>
      <c r="JUD1" s="679"/>
      <c r="JUE1" s="679"/>
      <c r="JUF1" s="679"/>
      <c r="JUG1" s="679"/>
      <c r="JUH1" s="679"/>
      <c r="JUI1" s="679"/>
      <c r="JUJ1" s="679"/>
      <c r="JUK1" s="679"/>
      <c r="JUL1" s="679"/>
      <c r="JUM1" s="679"/>
      <c r="JUN1" s="679"/>
      <c r="JUO1" s="679"/>
      <c r="JUP1" s="679"/>
      <c r="JUQ1" s="679"/>
      <c r="JUR1" s="679"/>
      <c r="JUS1" s="679"/>
      <c r="JUT1" s="679"/>
      <c r="JUU1" s="679"/>
      <c r="JUV1" s="679"/>
      <c r="JUW1" s="679"/>
      <c r="JUX1" s="679"/>
      <c r="JUY1" s="679"/>
      <c r="JUZ1" s="679"/>
      <c r="JVA1" s="679"/>
      <c r="JVB1" s="679"/>
      <c r="JVC1" s="679"/>
      <c r="JVD1" s="679"/>
      <c r="JVE1" s="679"/>
      <c r="JVF1" s="679"/>
      <c r="JVG1" s="679"/>
      <c r="JVH1" s="679"/>
      <c r="JVI1" s="679"/>
      <c r="JVJ1" s="679"/>
      <c r="JVK1" s="679"/>
      <c r="JVL1" s="679"/>
      <c r="JVM1" s="679"/>
      <c r="JVN1" s="679"/>
      <c r="JVO1" s="679"/>
      <c r="JVP1" s="679"/>
      <c r="JVQ1" s="679"/>
      <c r="JVR1" s="679"/>
      <c r="JVS1" s="679"/>
      <c r="JVT1" s="679"/>
      <c r="JVU1" s="679"/>
      <c r="JVV1" s="679"/>
      <c r="JVW1" s="679"/>
      <c r="JVX1" s="679"/>
      <c r="JVY1" s="679"/>
      <c r="JVZ1" s="679"/>
      <c r="JWA1" s="679"/>
      <c r="JWB1" s="679"/>
      <c r="JWC1" s="679"/>
      <c r="JWD1" s="679"/>
      <c r="JWE1" s="679"/>
      <c r="JWF1" s="679"/>
      <c r="JWG1" s="679"/>
      <c r="JWH1" s="679"/>
      <c r="JWI1" s="679"/>
      <c r="JWJ1" s="679"/>
      <c r="JWK1" s="679"/>
      <c r="JWL1" s="679"/>
      <c r="JWM1" s="679"/>
      <c r="JWN1" s="679"/>
      <c r="JWO1" s="679"/>
      <c r="JWP1" s="679"/>
      <c r="JWQ1" s="679"/>
      <c r="JWR1" s="679"/>
      <c r="JWS1" s="679"/>
      <c r="JWT1" s="679"/>
      <c r="JWU1" s="679"/>
      <c r="JWV1" s="679"/>
      <c r="JWW1" s="679"/>
      <c r="JWX1" s="679"/>
      <c r="JWY1" s="679"/>
      <c r="JWZ1" s="679"/>
      <c r="JXA1" s="679"/>
      <c r="JXB1" s="679"/>
      <c r="JXC1" s="679"/>
      <c r="JXD1" s="679"/>
      <c r="JXE1" s="679"/>
      <c r="JXF1" s="679"/>
      <c r="JXG1" s="679"/>
      <c r="JXH1" s="679"/>
      <c r="JXI1" s="679"/>
      <c r="JXJ1" s="679"/>
      <c r="JXK1" s="679"/>
      <c r="JXL1" s="679"/>
      <c r="JXM1" s="679"/>
      <c r="JXN1" s="679"/>
      <c r="JXO1" s="679"/>
      <c r="JXP1" s="679"/>
      <c r="JXQ1" s="679"/>
      <c r="JXR1" s="679"/>
      <c r="JXS1" s="679"/>
      <c r="JXT1" s="679"/>
      <c r="JXU1" s="679"/>
      <c r="JXV1" s="679"/>
      <c r="JXW1" s="679"/>
      <c r="JXX1" s="679"/>
      <c r="JXY1" s="679"/>
      <c r="JXZ1" s="679"/>
      <c r="JYA1" s="679"/>
      <c r="JYB1" s="679"/>
      <c r="JYC1" s="679"/>
      <c r="JYD1" s="679"/>
      <c r="JYE1" s="679"/>
      <c r="JYF1" s="679"/>
      <c r="JYG1" s="679"/>
      <c r="JYH1" s="679"/>
      <c r="JYI1" s="679"/>
      <c r="JYJ1" s="679"/>
      <c r="JYK1" s="679"/>
      <c r="JYL1" s="679"/>
      <c r="JYM1" s="679"/>
      <c r="JYN1" s="679"/>
      <c r="JYO1" s="679"/>
      <c r="JYP1" s="679"/>
      <c r="JYQ1" s="679"/>
      <c r="JYR1" s="679"/>
      <c r="JYS1" s="679"/>
      <c r="JYT1" s="679"/>
      <c r="JYU1" s="679"/>
      <c r="JYV1" s="679"/>
      <c r="JYW1" s="679"/>
      <c r="JYX1" s="679"/>
      <c r="JYY1" s="679"/>
      <c r="JYZ1" s="679"/>
      <c r="JZA1" s="679"/>
      <c r="JZB1" s="679"/>
      <c r="JZC1" s="679"/>
      <c r="JZD1" s="679"/>
      <c r="JZE1" s="679"/>
      <c r="JZF1" s="679"/>
      <c r="JZG1" s="679"/>
      <c r="JZH1" s="679"/>
      <c r="JZI1" s="679"/>
      <c r="JZJ1" s="679"/>
      <c r="JZK1" s="679"/>
      <c r="JZL1" s="679"/>
      <c r="JZM1" s="679"/>
      <c r="JZN1" s="679"/>
      <c r="JZO1" s="679"/>
      <c r="JZP1" s="679"/>
      <c r="JZQ1" s="679"/>
      <c r="JZR1" s="679"/>
      <c r="JZS1" s="679"/>
      <c r="JZT1" s="679"/>
      <c r="JZU1" s="679"/>
      <c r="JZV1" s="679"/>
      <c r="JZW1" s="679"/>
      <c r="JZX1" s="679"/>
      <c r="JZY1" s="679"/>
      <c r="JZZ1" s="679"/>
      <c r="KAA1" s="679"/>
      <c r="KAB1" s="679"/>
      <c r="KAC1" s="679"/>
      <c r="KAD1" s="679"/>
      <c r="KAE1" s="679"/>
      <c r="KAF1" s="679"/>
      <c r="KAG1" s="679"/>
      <c r="KAH1" s="679"/>
      <c r="KAI1" s="679"/>
      <c r="KAJ1" s="679"/>
      <c r="KAK1" s="679"/>
      <c r="KAL1" s="679"/>
      <c r="KAM1" s="679"/>
      <c r="KAN1" s="679"/>
      <c r="KAO1" s="679"/>
      <c r="KAP1" s="679"/>
      <c r="KAQ1" s="679"/>
      <c r="KAR1" s="679"/>
      <c r="KAS1" s="679"/>
      <c r="KAT1" s="679"/>
      <c r="KAU1" s="679"/>
      <c r="KAV1" s="679"/>
      <c r="KAW1" s="679"/>
      <c r="KAX1" s="679"/>
      <c r="KAY1" s="679"/>
      <c r="KAZ1" s="679"/>
      <c r="KBA1" s="679"/>
      <c r="KBB1" s="679"/>
      <c r="KBC1" s="679"/>
      <c r="KBD1" s="679"/>
      <c r="KBE1" s="679"/>
      <c r="KBF1" s="679"/>
      <c r="KBG1" s="679"/>
      <c r="KBH1" s="679"/>
      <c r="KBI1" s="679"/>
      <c r="KBJ1" s="679"/>
      <c r="KBK1" s="679"/>
      <c r="KBL1" s="679"/>
      <c r="KBM1" s="679"/>
      <c r="KBN1" s="679"/>
      <c r="KBO1" s="679"/>
      <c r="KBP1" s="679"/>
      <c r="KBQ1" s="679"/>
      <c r="KBR1" s="679"/>
      <c r="KBS1" s="679"/>
      <c r="KBT1" s="679"/>
      <c r="KBU1" s="679"/>
      <c r="KBV1" s="679"/>
      <c r="KBW1" s="679"/>
      <c r="KBX1" s="679"/>
      <c r="KBY1" s="679"/>
      <c r="KBZ1" s="679"/>
      <c r="KCA1" s="679"/>
      <c r="KCB1" s="679"/>
      <c r="KCC1" s="679"/>
      <c r="KCD1" s="679"/>
      <c r="KCE1" s="679"/>
      <c r="KCF1" s="679"/>
      <c r="KCG1" s="679"/>
      <c r="KCH1" s="679"/>
      <c r="KCI1" s="679"/>
      <c r="KCJ1" s="679"/>
      <c r="KCK1" s="679"/>
      <c r="KCL1" s="679"/>
      <c r="KCM1" s="679"/>
      <c r="KCN1" s="679"/>
      <c r="KCO1" s="679"/>
      <c r="KCP1" s="679"/>
      <c r="KCQ1" s="679"/>
      <c r="KCR1" s="679"/>
      <c r="KCS1" s="679"/>
      <c r="KCT1" s="679"/>
      <c r="KCU1" s="679"/>
      <c r="KCV1" s="679"/>
      <c r="KCW1" s="679"/>
      <c r="KCX1" s="679"/>
      <c r="KCY1" s="679"/>
      <c r="KCZ1" s="679"/>
      <c r="KDA1" s="679"/>
      <c r="KDB1" s="679"/>
      <c r="KDC1" s="679"/>
      <c r="KDD1" s="679"/>
      <c r="KDE1" s="679"/>
      <c r="KDF1" s="679"/>
      <c r="KDG1" s="679"/>
      <c r="KDH1" s="679"/>
      <c r="KDI1" s="679"/>
      <c r="KDJ1" s="679"/>
      <c r="KDK1" s="679"/>
      <c r="KDL1" s="679"/>
      <c r="KDM1" s="679"/>
      <c r="KDN1" s="679"/>
      <c r="KDO1" s="679"/>
      <c r="KDP1" s="679"/>
      <c r="KDQ1" s="679"/>
      <c r="KDR1" s="679"/>
      <c r="KDS1" s="679"/>
      <c r="KDT1" s="679"/>
      <c r="KDU1" s="679"/>
      <c r="KDV1" s="679"/>
      <c r="KDW1" s="679"/>
      <c r="KDX1" s="679"/>
      <c r="KDY1" s="679"/>
      <c r="KDZ1" s="679"/>
      <c r="KEA1" s="679"/>
      <c r="KEB1" s="679"/>
      <c r="KEC1" s="679"/>
      <c r="KED1" s="679"/>
      <c r="KEE1" s="679"/>
      <c r="KEF1" s="679"/>
      <c r="KEG1" s="679"/>
      <c r="KEH1" s="679"/>
      <c r="KEI1" s="679"/>
      <c r="KEJ1" s="679"/>
      <c r="KEK1" s="679"/>
      <c r="KEL1" s="679"/>
      <c r="KEM1" s="679"/>
      <c r="KEN1" s="679"/>
      <c r="KEO1" s="679"/>
      <c r="KEP1" s="679"/>
      <c r="KEQ1" s="679"/>
      <c r="KER1" s="679"/>
      <c r="KES1" s="679"/>
      <c r="KET1" s="679"/>
      <c r="KEU1" s="679"/>
      <c r="KEV1" s="679"/>
      <c r="KEW1" s="679"/>
      <c r="KEX1" s="679"/>
      <c r="KEY1" s="679"/>
      <c r="KEZ1" s="679"/>
      <c r="KFA1" s="679"/>
      <c r="KFB1" s="679"/>
      <c r="KFC1" s="679"/>
      <c r="KFD1" s="679"/>
      <c r="KFE1" s="679"/>
      <c r="KFF1" s="679"/>
      <c r="KFG1" s="679"/>
      <c r="KFH1" s="679"/>
      <c r="KFI1" s="679"/>
      <c r="KFJ1" s="679"/>
      <c r="KFK1" s="679"/>
      <c r="KFL1" s="679"/>
      <c r="KFM1" s="679"/>
      <c r="KFN1" s="679"/>
      <c r="KFO1" s="679"/>
      <c r="KFP1" s="679"/>
      <c r="KFQ1" s="679"/>
      <c r="KFR1" s="679"/>
      <c r="KFS1" s="679"/>
      <c r="KFT1" s="679"/>
      <c r="KFU1" s="679"/>
      <c r="KFV1" s="679"/>
      <c r="KFW1" s="679"/>
      <c r="KFX1" s="679"/>
      <c r="KFY1" s="679"/>
      <c r="KFZ1" s="679"/>
      <c r="KGA1" s="679"/>
      <c r="KGB1" s="679"/>
      <c r="KGC1" s="679"/>
      <c r="KGD1" s="679"/>
      <c r="KGE1" s="679"/>
      <c r="KGF1" s="679"/>
      <c r="KGG1" s="679"/>
      <c r="KGH1" s="679"/>
      <c r="KGI1" s="679"/>
      <c r="KGJ1" s="679"/>
      <c r="KGK1" s="679"/>
      <c r="KGL1" s="679"/>
      <c r="KGM1" s="679"/>
      <c r="KGN1" s="679"/>
      <c r="KGO1" s="679"/>
      <c r="KGP1" s="679"/>
      <c r="KGQ1" s="679"/>
      <c r="KGR1" s="679"/>
      <c r="KGS1" s="679"/>
      <c r="KGT1" s="679"/>
      <c r="KGU1" s="679"/>
      <c r="KGV1" s="679"/>
      <c r="KGW1" s="679"/>
      <c r="KGX1" s="679"/>
      <c r="KGY1" s="679"/>
      <c r="KGZ1" s="679"/>
      <c r="KHA1" s="679"/>
      <c r="KHB1" s="679"/>
      <c r="KHC1" s="679"/>
      <c r="KHD1" s="679"/>
      <c r="KHE1" s="679"/>
      <c r="KHF1" s="679"/>
      <c r="KHG1" s="679"/>
      <c r="KHH1" s="679"/>
      <c r="KHI1" s="679"/>
      <c r="KHJ1" s="679"/>
      <c r="KHK1" s="679"/>
      <c r="KHL1" s="679"/>
      <c r="KHM1" s="679"/>
      <c r="KHN1" s="679"/>
      <c r="KHO1" s="679"/>
      <c r="KHP1" s="679"/>
      <c r="KHQ1" s="679"/>
      <c r="KHR1" s="679"/>
      <c r="KHS1" s="679"/>
      <c r="KHT1" s="679"/>
      <c r="KHU1" s="679"/>
      <c r="KHV1" s="679"/>
      <c r="KHW1" s="679"/>
      <c r="KHX1" s="679"/>
      <c r="KHY1" s="679"/>
      <c r="KHZ1" s="679"/>
      <c r="KIA1" s="679"/>
      <c r="KIB1" s="679"/>
      <c r="KIC1" s="679"/>
      <c r="KID1" s="679"/>
      <c r="KIE1" s="679"/>
      <c r="KIF1" s="679"/>
      <c r="KIG1" s="679"/>
      <c r="KIH1" s="679"/>
      <c r="KII1" s="679"/>
      <c r="KIJ1" s="679"/>
      <c r="KIK1" s="679"/>
      <c r="KIL1" s="679"/>
      <c r="KIM1" s="679"/>
      <c r="KIN1" s="679"/>
      <c r="KIO1" s="679"/>
      <c r="KIP1" s="679"/>
      <c r="KIQ1" s="679"/>
      <c r="KIR1" s="679"/>
      <c r="KIS1" s="679"/>
      <c r="KIT1" s="679"/>
      <c r="KIU1" s="679"/>
      <c r="KIV1" s="679"/>
      <c r="KIW1" s="679"/>
      <c r="KIX1" s="679"/>
      <c r="KIY1" s="679"/>
      <c r="KIZ1" s="679"/>
      <c r="KJA1" s="679"/>
      <c r="KJB1" s="679"/>
      <c r="KJC1" s="679"/>
      <c r="KJD1" s="679"/>
      <c r="KJE1" s="679"/>
      <c r="KJF1" s="679"/>
      <c r="KJG1" s="679"/>
      <c r="KJH1" s="679"/>
      <c r="KJI1" s="679"/>
      <c r="KJJ1" s="679"/>
      <c r="KJK1" s="679"/>
      <c r="KJL1" s="679"/>
      <c r="KJM1" s="679"/>
      <c r="KJN1" s="679"/>
      <c r="KJO1" s="679"/>
      <c r="KJP1" s="679"/>
      <c r="KJQ1" s="679"/>
      <c r="KJR1" s="679"/>
      <c r="KJS1" s="679"/>
      <c r="KJT1" s="679"/>
      <c r="KJU1" s="679"/>
      <c r="KJV1" s="679"/>
      <c r="KJW1" s="679"/>
      <c r="KJX1" s="679"/>
      <c r="KJY1" s="679"/>
      <c r="KJZ1" s="679"/>
      <c r="KKA1" s="679"/>
      <c r="KKB1" s="679"/>
      <c r="KKC1" s="679"/>
      <c r="KKD1" s="679"/>
      <c r="KKE1" s="679"/>
      <c r="KKF1" s="679"/>
      <c r="KKG1" s="679"/>
      <c r="KKH1" s="679"/>
      <c r="KKI1" s="679"/>
      <c r="KKJ1" s="679"/>
      <c r="KKK1" s="679"/>
      <c r="KKL1" s="679"/>
      <c r="KKM1" s="679"/>
      <c r="KKN1" s="679"/>
      <c r="KKO1" s="679"/>
      <c r="KKP1" s="679"/>
      <c r="KKQ1" s="679"/>
      <c r="KKR1" s="679"/>
      <c r="KKS1" s="679"/>
      <c r="KKT1" s="679"/>
      <c r="KKU1" s="679"/>
      <c r="KKV1" s="679"/>
      <c r="KKW1" s="679"/>
      <c r="KKX1" s="679"/>
      <c r="KKY1" s="679"/>
      <c r="KKZ1" s="679"/>
      <c r="KLA1" s="679"/>
      <c r="KLB1" s="679"/>
      <c r="KLC1" s="679"/>
      <c r="KLD1" s="679"/>
      <c r="KLE1" s="679"/>
      <c r="KLF1" s="679"/>
      <c r="KLG1" s="679"/>
      <c r="KLH1" s="679"/>
      <c r="KLI1" s="679"/>
      <c r="KLJ1" s="679"/>
      <c r="KLK1" s="679"/>
      <c r="KLL1" s="679"/>
      <c r="KLM1" s="679"/>
      <c r="KLN1" s="679"/>
      <c r="KLO1" s="679"/>
      <c r="KLP1" s="679"/>
      <c r="KLQ1" s="679"/>
      <c r="KLR1" s="679"/>
      <c r="KLS1" s="679"/>
      <c r="KLT1" s="679"/>
      <c r="KLU1" s="679"/>
      <c r="KLV1" s="679"/>
      <c r="KLW1" s="679"/>
      <c r="KLX1" s="679"/>
      <c r="KLY1" s="679"/>
      <c r="KLZ1" s="679"/>
      <c r="KMA1" s="679"/>
      <c r="KMB1" s="679"/>
      <c r="KMC1" s="679"/>
      <c r="KMD1" s="679"/>
      <c r="KME1" s="679"/>
      <c r="KMF1" s="679"/>
      <c r="KMG1" s="679"/>
      <c r="KMH1" s="679"/>
      <c r="KMI1" s="679"/>
      <c r="KMJ1" s="679"/>
      <c r="KMK1" s="679"/>
      <c r="KML1" s="679"/>
      <c r="KMM1" s="679"/>
      <c r="KMN1" s="679"/>
      <c r="KMO1" s="679"/>
      <c r="KMP1" s="679"/>
      <c r="KMQ1" s="679"/>
      <c r="KMR1" s="679"/>
      <c r="KMS1" s="679"/>
      <c r="KMT1" s="679"/>
      <c r="KMU1" s="679"/>
      <c r="KMV1" s="679"/>
      <c r="KMW1" s="679"/>
      <c r="KMX1" s="679"/>
      <c r="KMY1" s="679"/>
      <c r="KMZ1" s="679"/>
      <c r="KNA1" s="679"/>
      <c r="KNB1" s="679"/>
      <c r="KNC1" s="679"/>
      <c r="KND1" s="679"/>
      <c r="KNE1" s="679"/>
      <c r="KNF1" s="679"/>
      <c r="KNG1" s="679"/>
      <c r="KNH1" s="679"/>
      <c r="KNI1" s="679"/>
      <c r="KNJ1" s="679"/>
      <c r="KNK1" s="679"/>
      <c r="KNL1" s="679"/>
      <c r="KNM1" s="679"/>
      <c r="KNN1" s="679"/>
      <c r="KNO1" s="679"/>
      <c r="KNP1" s="679"/>
      <c r="KNQ1" s="679"/>
      <c r="KNR1" s="679"/>
      <c r="KNS1" s="679"/>
      <c r="KNT1" s="679"/>
      <c r="KNU1" s="679"/>
      <c r="KNV1" s="679"/>
      <c r="KNW1" s="679"/>
      <c r="KNX1" s="679"/>
      <c r="KNY1" s="679"/>
      <c r="KNZ1" s="679"/>
      <c r="KOA1" s="679"/>
      <c r="KOB1" s="679"/>
      <c r="KOC1" s="679"/>
      <c r="KOD1" s="679"/>
      <c r="KOE1" s="679"/>
      <c r="KOF1" s="679"/>
      <c r="KOG1" s="679"/>
      <c r="KOH1" s="679"/>
      <c r="KOI1" s="679"/>
      <c r="KOJ1" s="679"/>
      <c r="KOK1" s="679"/>
      <c r="KOL1" s="679"/>
      <c r="KOM1" s="679"/>
      <c r="KON1" s="679"/>
      <c r="KOO1" s="679"/>
      <c r="KOP1" s="679"/>
      <c r="KOQ1" s="679"/>
      <c r="KOR1" s="679"/>
      <c r="KOS1" s="679"/>
      <c r="KOT1" s="679"/>
      <c r="KOU1" s="679"/>
      <c r="KOV1" s="679"/>
      <c r="KOW1" s="679"/>
      <c r="KOX1" s="679"/>
      <c r="KOY1" s="679"/>
      <c r="KOZ1" s="679"/>
      <c r="KPA1" s="679"/>
      <c r="KPB1" s="679"/>
      <c r="KPC1" s="679"/>
      <c r="KPD1" s="679"/>
      <c r="KPE1" s="679"/>
      <c r="KPF1" s="679"/>
      <c r="KPG1" s="679"/>
      <c r="KPH1" s="679"/>
      <c r="KPI1" s="679"/>
      <c r="KPJ1" s="679"/>
      <c r="KPK1" s="679"/>
      <c r="KPL1" s="679"/>
      <c r="KPM1" s="679"/>
      <c r="KPN1" s="679"/>
      <c r="KPO1" s="679"/>
      <c r="KPP1" s="679"/>
      <c r="KPQ1" s="679"/>
      <c r="KPR1" s="679"/>
      <c r="KPS1" s="679"/>
      <c r="KPT1" s="679"/>
      <c r="KPU1" s="679"/>
      <c r="KPV1" s="679"/>
      <c r="KPW1" s="679"/>
      <c r="KPX1" s="679"/>
      <c r="KPY1" s="679"/>
      <c r="KPZ1" s="679"/>
      <c r="KQA1" s="679"/>
      <c r="KQB1" s="679"/>
      <c r="KQC1" s="679"/>
      <c r="KQD1" s="679"/>
      <c r="KQE1" s="679"/>
      <c r="KQF1" s="679"/>
      <c r="KQG1" s="679"/>
      <c r="KQH1" s="679"/>
      <c r="KQI1" s="679"/>
      <c r="KQJ1" s="679"/>
      <c r="KQK1" s="679"/>
      <c r="KQL1" s="679"/>
      <c r="KQM1" s="679"/>
      <c r="KQN1" s="679"/>
      <c r="KQO1" s="679"/>
      <c r="KQP1" s="679"/>
      <c r="KQQ1" s="679"/>
      <c r="KQR1" s="679"/>
      <c r="KQS1" s="679"/>
      <c r="KQT1" s="679"/>
      <c r="KQU1" s="679"/>
      <c r="KQV1" s="679"/>
      <c r="KQW1" s="679"/>
      <c r="KQX1" s="679"/>
      <c r="KQY1" s="679"/>
      <c r="KQZ1" s="679"/>
      <c r="KRA1" s="679"/>
      <c r="KRB1" s="679"/>
      <c r="KRC1" s="679"/>
      <c r="KRD1" s="679"/>
      <c r="KRE1" s="679"/>
      <c r="KRF1" s="679"/>
      <c r="KRG1" s="679"/>
      <c r="KRH1" s="679"/>
      <c r="KRI1" s="679"/>
      <c r="KRJ1" s="679"/>
      <c r="KRK1" s="679"/>
      <c r="KRL1" s="679"/>
      <c r="KRM1" s="679"/>
      <c r="KRN1" s="679"/>
      <c r="KRO1" s="679"/>
      <c r="KRP1" s="679"/>
      <c r="KRQ1" s="679"/>
      <c r="KRR1" s="679"/>
      <c r="KRS1" s="679"/>
      <c r="KRT1" s="679"/>
      <c r="KRU1" s="679"/>
      <c r="KRV1" s="679"/>
      <c r="KRW1" s="679"/>
      <c r="KRX1" s="679"/>
      <c r="KRY1" s="679"/>
      <c r="KRZ1" s="679"/>
      <c r="KSA1" s="679"/>
      <c r="KSB1" s="679"/>
      <c r="KSC1" s="679"/>
      <c r="KSD1" s="679"/>
      <c r="KSE1" s="679"/>
      <c r="KSF1" s="679"/>
      <c r="KSG1" s="679"/>
      <c r="KSH1" s="679"/>
      <c r="KSI1" s="679"/>
      <c r="KSJ1" s="679"/>
      <c r="KSK1" s="679"/>
      <c r="KSL1" s="679"/>
      <c r="KSM1" s="679"/>
      <c r="KSN1" s="679"/>
      <c r="KSO1" s="679"/>
      <c r="KSP1" s="679"/>
      <c r="KSQ1" s="679"/>
      <c r="KSR1" s="679"/>
      <c r="KSS1" s="679"/>
      <c r="KST1" s="679"/>
      <c r="KSU1" s="679"/>
      <c r="KSV1" s="679"/>
      <c r="KSW1" s="679"/>
      <c r="KSX1" s="679"/>
      <c r="KSY1" s="679"/>
      <c r="KSZ1" s="679"/>
      <c r="KTA1" s="679"/>
      <c r="KTB1" s="679"/>
      <c r="KTC1" s="679"/>
      <c r="KTD1" s="679"/>
      <c r="KTE1" s="679"/>
      <c r="KTF1" s="679"/>
      <c r="KTG1" s="679"/>
      <c r="KTH1" s="679"/>
      <c r="KTI1" s="679"/>
      <c r="KTJ1" s="679"/>
      <c r="KTK1" s="679"/>
      <c r="KTL1" s="679"/>
      <c r="KTM1" s="679"/>
      <c r="KTN1" s="679"/>
      <c r="KTO1" s="679"/>
      <c r="KTP1" s="679"/>
      <c r="KTQ1" s="679"/>
      <c r="KTR1" s="679"/>
      <c r="KTS1" s="679"/>
      <c r="KTT1" s="679"/>
      <c r="KTU1" s="679"/>
      <c r="KTV1" s="679"/>
      <c r="KTW1" s="679"/>
      <c r="KTX1" s="679"/>
      <c r="KTY1" s="679"/>
      <c r="KTZ1" s="679"/>
      <c r="KUA1" s="679"/>
      <c r="KUB1" s="679"/>
      <c r="KUC1" s="679"/>
      <c r="KUD1" s="679"/>
      <c r="KUE1" s="679"/>
      <c r="KUF1" s="679"/>
      <c r="KUG1" s="679"/>
      <c r="KUH1" s="679"/>
      <c r="KUI1" s="679"/>
      <c r="KUJ1" s="679"/>
      <c r="KUK1" s="679"/>
      <c r="KUL1" s="679"/>
      <c r="KUM1" s="679"/>
      <c r="KUN1" s="679"/>
      <c r="KUO1" s="679"/>
      <c r="KUP1" s="679"/>
      <c r="KUQ1" s="679"/>
      <c r="KUR1" s="679"/>
      <c r="KUS1" s="679"/>
      <c r="KUT1" s="679"/>
      <c r="KUU1" s="679"/>
      <c r="KUV1" s="679"/>
      <c r="KUW1" s="679"/>
      <c r="KUX1" s="679"/>
      <c r="KUY1" s="679"/>
      <c r="KUZ1" s="679"/>
      <c r="KVA1" s="679"/>
      <c r="KVB1" s="679"/>
      <c r="KVC1" s="679"/>
      <c r="KVD1" s="679"/>
      <c r="KVE1" s="679"/>
      <c r="KVF1" s="679"/>
      <c r="KVG1" s="679"/>
      <c r="KVH1" s="679"/>
      <c r="KVI1" s="679"/>
      <c r="KVJ1" s="679"/>
      <c r="KVK1" s="679"/>
      <c r="KVL1" s="679"/>
      <c r="KVM1" s="679"/>
      <c r="KVN1" s="679"/>
      <c r="KVO1" s="679"/>
      <c r="KVP1" s="679"/>
      <c r="KVQ1" s="679"/>
      <c r="KVR1" s="679"/>
      <c r="KVS1" s="679"/>
      <c r="KVT1" s="679"/>
      <c r="KVU1" s="679"/>
      <c r="KVV1" s="679"/>
      <c r="KVW1" s="679"/>
      <c r="KVX1" s="679"/>
      <c r="KVY1" s="679"/>
      <c r="KVZ1" s="679"/>
      <c r="KWA1" s="679"/>
      <c r="KWB1" s="679"/>
      <c r="KWC1" s="679"/>
      <c r="KWD1" s="679"/>
      <c r="KWE1" s="679"/>
      <c r="KWF1" s="679"/>
      <c r="KWG1" s="679"/>
      <c r="KWH1" s="679"/>
      <c r="KWI1" s="679"/>
      <c r="KWJ1" s="679"/>
      <c r="KWK1" s="679"/>
      <c r="KWL1" s="679"/>
      <c r="KWM1" s="679"/>
      <c r="KWN1" s="679"/>
      <c r="KWO1" s="679"/>
      <c r="KWP1" s="679"/>
      <c r="KWQ1" s="679"/>
      <c r="KWR1" s="679"/>
      <c r="KWS1" s="679"/>
      <c r="KWT1" s="679"/>
      <c r="KWU1" s="679"/>
      <c r="KWV1" s="679"/>
      <c r="KWW1" s="679"/>
      <c r="KWX1" s="679"/>
      <c r="KWY1" s="679"/>
      <c r="KWZ1" s="679"/>
      <c r="KXA1" s="679"/>
      <c r="KXB1" s="679"/>
      <c r="KXC1" s="679"/>
      <c r="KXD1" s="679"/>
      <c r="KXE1" s="679"/>
      <c r="KXF1" s="679"/>
      <c r="KXG1" s="679"/>
      <c r="KXH1" s="679"/>
      <c r="KXI1" s="679"/>
      <c r="KXJ1" s="679"/>
      <c r="KXK1" s="679"/>
      <c r="KXL1" s="679"/>
      <c r="KXM1" s="679"/>
      <c r="KXN1" s="679"/>
      <c r="KXO1" s="679"/>
      <c r="KXP1" s="679"/>
      <c r="KXQ1" s="679"/>
      <c r="KXR1" s="679"/>
      <c r="KXS1" s="679"/>
      <c r="KXT1" s="679"/>
      <c r="KXU1" s="679"/>
      <c r="KXV1" s="679"/>
      <c r="KXW1" s="679"/>
      <c r="KXX1" s="679"/>
      <c r="KXY1" s="679"/>
      <c r="KXZ1" s="679"/>
      <c r="KYA1" s="679"/>
      <c r="KYB1" s="679"/>
      <c r="KYC1" s="679"/>
      <c r="KYD1" s="679"/>
      <c r="KYE1" s="679"/>
      <c r="KYF1" s="679"/>
      <c r="KYG1" s="679"/>
      <c r="KYH1" s="679"/>
      <c r="KYI1" s="679"/>
      <c r="KYJ1" s="679"/>
      <c r="KYK1" s="679"/>
      <c r="KYL1" s="679"/>
      <c r="KYM1" s="679"/>
      <c r="KYN1" s="679"/>
      <c r="KYO1" s="679"/>
      <c r="KYP1" s="679"/>
      <c r="KYQ1" s="679"/>
      <c r="KYR1" s="679"/>
      <c r="KYS1" s="679"/>
      <c r="KYT1" s="679"/>
      <c r="KYU1" s="679"/>
      <c r="KYV1" s="679"/>
      <c r="KYW1" s="679"/>
      <c r="KYX1" s="679"/>
      <c r="KYY1" s="679"/>
      <c r="KYZ1" s="679"/>
      <c r="KZA1" s="679"/>
      <c r="KZB1" s="679"/>
      <c r="KZC1" s="679"/>
      <c r="KZD1" s="679"/>
      <c r="KZE1" s="679"/>
      <c r="KZF1" s="679"/>
      <c r="KZG1" s="679"/>
      <c r="KZH1" s="679"/>
      <c r="KZI1" s="679"/>
      <c r="KZJ1" s="679"/>
      <c r="KZK1" s="679"/>
      <c r="KZL1" s="679"/>
      <c r="KZM1" s="679"/>
      <c r="KZN1" s="679"/>
      <c r="KZO1" s="679"/>
      <c r="KZP1" s="679"/>
      <c r="KZQ1" s="679"/>
      <c r="KZR1" s="679"/>
      <c r="KZS1" s="679"/>
      <c r="KZT1" s="679"/>
      <c r="KZU1" s="679"/>
      <c r="KZV1" s="679"/>
      <c r="KZW1" s="679"/>
      <c r="KZX1" s="679"/>
      <c r="KZY1" s="679"/>
      <c r="KZZ1" s="679"/>
      <c r="LAA1" s="679"/>
      <c r="LAB1" s="679"/>
      <c r="LAC1" s="679"/>
      <c r="LAD1" s="679"/>
      <c r="LAE1" s="679"/>
      <c r="LAF1" s="679"/>
      <c r="LAG1" s="679"/>
      <c r="LAH1" s="679"/>
      <c r="LAI1" s="679"/>
      <c r="LAJ1" s="679"/>
      <c r="LAK1" s="679"/>
      <c r="LAL1" s="679"/>
      <c r="LAM1" s="679"/>
      <c r="LAN1" s="679"/>
      <c r="LAO1" s="679"/>
      <c r="LAP1" s="679"/>
      <c r="LAQ1" s="679"/>
      <c r="LAR1" s="679"/>
      <c r="LAS1" s="679"/>
      <c r="LAT1" s="679"/>
      <c r="LAU1" s="679"/>
      <c r="LAV1" s="679"/>
      <c r="LAW1" s="679"/>
      <c r="LAX1" s="679"/>
      <c r="LAY1" s="679"/>
      <c r="LAZ1" s="679"/>
      <c r="LBA1" s="679"/>
      <c r="LBB1" s="679"/>
      <c r="LBC1" s="679"/>
      <c r="LBD1" s="679"/>
      <c r="LBE1" s="679"/>
      <c r="LBF1" s="679"/>
      <c r="LBG1" s="679"/>
      <c r="LBH1" s="679"/>
      <c r="LBI1" s="679"/>
      <c r="LBJ1" s="679"/>
      <c r="LBK1" s="679"/>
      <c r="LBL1" s="679"/>
      <c r="LBM1" s="679"/>
      <c r="LBN1" s="679"/>
      <c r="LBO1" s="679"/>
      <c r="LBP1" s="679"/>
      <c r="LBQ1" s="679"/>
      <c r="LBR1" s="679"/>
      <c r="LBS1" s="679"/>
      <c r="LBT1" s="679"/>
      <c r="LBU1" s="679"/>
      <c r="LBV1" s="679"/>
      <c r="LBW1" s="679"/>
      <c r="LBX1" s="679"/>
      <c r="LBY1" s="679"/>
      <c r="LBZ1" s="679"/>
      <c r="LCA1" s="679"/>
      <c r="LCB1" s="679"/>
      <c r="LCC1" s="679"/>
      <c r="LCD1" s="679"/>
      <c r="LCE1" s="679"/>
      <c r="LCF1" s="679"/>
      <c r="LCG1" s="679"/>
      <c r="LCH1" s="679"/>
      <c r="LCI1" s="679"/>
      <c r="LCJ1" s="679"/>
      <c r="LCK1" s="679"/>
      <c r="LCL1" s="679"/>
      <c r="LCM1" s="679"/>
      <c r="LCN1" s="679"/>
      <c r="LCO1" s="679"/>
      <c r="LCP1" s="679"/>
      <c r="LCQ1" s="679"/>
      <c r="LCR1" s="679"/>
      <c r="LCS1" s="679"/>
      <c r="LCT1" s="679"/>
      <c r="LCU1" s="679"/>
      <c r="LCV1" s="679"/>
      <c r="LCW1" s="679"/>
      <c r="LCX1" s="679"/>
      <c r="LCY1" s="679"/>
      <c r="LCZ1" s="679"/>
      <c r="LDA1" s="679"/>
      <c r="LDB1" s="679"/>
      <c r="LDC1" s="679"/>
      <c r="LDD1" s="679"/>
      <c r="LDE1" s="679"/>
      <c r="LDF1" s="679"/>
      <c r="LDG1" s="679"/>
      <c r="LDH1" s="679"/>
      <c r="LDI1" s="679"/>
      <c r="LDJ1" s="679"/>
      <c r="LDK1" s="679"/>
      <c r="LDL1" s="679"/>
      <c r="LDM1" s="679"/>
      <c r="LDN1" s="679"/>
      <c r="LDO1" s="679"/>
      <c r="LDP1" s="679"/>
      <c r="LDQ1" s="679"/>
      <c r="LDR1" s="679"/>
      <c r="LDS1" s="679"/>
      <c r="LDT1" s="679"/>
      <c r="LDU1" s="679"/>
      <c r="LDV1" s="679"/>
      <c r="LDW1" s="679"/>
      <c r="LDX1" s="679"/>
      <c r="LDY1" s="679"/>
      <c r="LDZ1" s="679"/>
      <c r="LEA1" s="679"/>
      <c r="LEB1" s="679"/>
      <c r="LEC1" s="679"/>
      <c r="LED1" s="679"/>
      <c r="LEE1" s="679"/>
      <c r="LEF1" s="679"/>
      <c r="LEG1" s="679"/>
      <c r="LEH1" s="679"/>
      <c r="LEI1" s="679"/>
      <c r="LEJ1" s="679"/>
      <c r="LEK1" s="679"/>
      <c r="LEL1" s="679"/>
      <c r="LEM1" s="679"/>
      <c r="LEN1" s="679"/>
      <c r="LEO1" s="679"/>
      <c r="LEP1" s="679"/>
      <c r="LEQ1" s="679"/>
      <c r="LER1" s="679"/>
      <c r="LES1" s="679"/>
      <c r="LET1" s="679"/>
      <c r="LEU1" s="679"/>
      <c r="LEV1" s="679"/>
      <c r="LEW1" s="679"/>
      <c r="LEX1" s="679"/>
      <c r="LEY1" s="679"/>
      <c r="LEZ1" s="679"/>
      <c r="LFA1" s="679"/>
      <c r="LFB1" s="679"/>
      <c r="LFC1" s="679"/>
      <c r="LFD1" s="679"/>
      <c r="LFE1" s="679"/>
      <c r="LFF1" s="679"/>
      <c r="LFG1" s="679"/>
      <c r="LFH1" s="679"/>
      <c r="LFI1" s="679"/>
      <c r="LFJ1" s="679"/>
      <c r="LFK1" s="679"/>
      <c r="LFL1" s="679"/>
      <c r="LFM1" s="679"/>
      <c r="LFN1" s="679"/>
      <c r="LFO1" s="679"/>
      <c r="LFP1" s="679"/>
      <c r="LFQ1" s="679"/>
      <c r="LFR1" s="679"/>
      <c r="LFS1" s="679"/>
      <c r="LFT1" s="679"/>
      <c r="LFU1" s="679"/>
      <c r="LFV1" s="679"/>
      <c r="LFW1" s="679"/>
      <c r="LFX1" s="679"/>
      <c r="LFY1" s="679"/>
      <c r="LFZ1" s="679"/>
      <c r="LGA1" s="679"/>
      <c r="LGB1" s="679"/>
      <c r="LGC1" s="679"/>
      <c r="LGD1" s="679"/>
      <c r="LGE1" s="679"/>
      <c r="LGF1" s="679"/>
      <c r="LGG1" s="679"/>
      <c r="LGH1" s="679"/>
      <c r="LGI1" s="679"/>
      <c r="LGJ1" s="679"/>
      <c r="LGK1" s="679"/>
      <c r="LGL1" s="679"/>
      <c r="LGM1" s="679"/>
      <c r="LGN1" s="679"/>
      <c r="LGO1" s="679"/>
      <c r="LGP1" s="679"/>
      <c r="LGQ1" s="679"/>
      <c r="LGR1" s="679"/>
      <c r="LGS1" s="679"/>
      <c r="LGT1" s="679"/>
      <c r="LGU1" s="679"/>
      <c r="LGV1" s="679"/>
      <c r="LGW1" s="679"/>
      <c r="LGX1" s="679"/>
      <c r="LGY1" s="679"/>
      <c r="LGZ1" s="679"/>
      <c r="LHA1" s="679"/>
      <c r="LHB1" s="679"/>
      <c r="LHC1" s="679"/>
      <c r="LHD1" s="679"/>
      <c r="LHE1" s="679"/>
      <c r="LHF1" s="679"/>
      <c r="LHG1" s="679"/>
      <c r="LHH1" s="679"/>
      <c r="LHI1" s="679"/>
      <c r="LHJ1" s="679"/>
      <c r="LHK1" s="679"/>
      <c r="LHL1" s="679"/>
      <c r="LHM1" s="679"/>
      <c r="LHN1" s="679"/>
      <c r="LHO1" s="679"/>
      <c r="LHP1" s="679"/>
      <c r="LHQ1" s="679"/>
      <c r="LHR1" s="679"/>
      <c r="LHS1" s="679"/>
      <c r="LHT1" s="679"/>
      <c r="LHU1" s="679"/>
      <c r="LHV1" s="679"/>
      <c r="LHW1" s="679"/>
      <c r="LHX1" s="679"/>
      <c r="LHY1" s="679"/>
      <c r="LHZ1" s="679"/>
      <c r="LIA1" s="679"/>
      <c r="LIB1" s="679"/>
      <c r="LIC1" s="679"/>
      <c r="LID1" s="679"/>
      <c r="LIE1" s="679"/>
      <c r="LIF1" s="679"/>
      <c r="LIG1" s="679"/>
      <c r="LIH1" s="679"/>
      <c r="LII1" s="679"/>
      <c r="LIJ1" s="679"/>
      <c r="LIK1" s="679"/>
      <c r="LIL1" s="679"/>
      <c r="LIM1" s="679"/>
      <c r="LIN1" s="679"/>
      <c r="LIO1" s="679"/>
      <c r="LIP1" s="679"/>
      <c r="LIQ1" s="679"/>
      <c r="LIR1" s="679"/>
      <c r="LIS1" s="679"/>
      <c r="LIT1" s="679"/>
      <c r="LIU1" s="679"/>
      <c r="LIV1" s="679"/>
      <c r="LIW1" s="679"/>
      <c r="LIX1" s="679"/>
      <c r="LIY1" s="679"/>
      <c r="LIZ1" s="679"/>
      <c r="LJA1" s="679"/>
      <c r="LJB1" s="679"/>
      <c r="LJC1" s="679"/>
      <c r="LJD1" s="679"/>
      <c r="LJE1" s="679"/>
      <c r="LJF1" s="679"/>
      <c r="LJG1" s="679"/>
      <c r="LJH1" s="679"/>
      <c r="LJI1" s="679"/>
      <c r="LJJ1" s="679"/>
      <c r="LJK1" s="679"/>
      <c r="LJL1" s="679"/>
      <c r="LJM1" s="679"/>
      <c r="LJN1" s="679"/>
      <c r="LJO1" s="679"/>
      <c r="LJP1" s="679"/>
      <c r="LJQ1" s="679"/>
      <c r="LJR1" s="679"/>
      <c r="LJS1" s="679"/>
      <c r="LJT1" s="679"/>
      <c r="LJU1" s="679"/>
      <c r="LJV1" s="679"/>
      <c r="LJW1" s="679"/>
      <c r="LJX1" s="679"/>
      <c r="LJY1" s="679"/>
      <c r="LJZ1" s="679"/>
      <c r="LKA1" s="679"/>
      <c r="LKB1" s="679"/>
      <c r="LKC1" s="679"/>
      <c r="LKD1" s="679"/>
      <c r="LKE1" s="679"/>
      <c r="LKF1" s="679"/>
      <c r="LKG1" s="679"/>
      <c r="LKH1" s="679"/>
      <c r="LKI1" s="679"/>
      <c r="LKJ1" s="679"/>
      <c r="LKK1" s="679"/>
      <c r="LKL1" s="679"/>
      <c r="LKM1" s="679"/>
      <c r="LKN1" s="679"/>
      <c r="LKO1" s="679"/>
      <c r="LKP1" s="679"/>
      <c r="LKQ1" s="679"/>
      <c r="LKR1" s="679"/>
      <c r="LKS1" s="679"/>
      <c r="LKT1" s="679"/>
      <c r="LKU1" s="679"/>
      <c r="LKV1" s="679"/>
      <c r="LKW1" s="679"/>
      <c r="LKX1" s="679"/>
      <c r="LKY1" s="679"/>
      <c r="LKZ1" s="679"/>
      <c r="LLA1" s="679"/>
      <c r="LLB1" s="679"/>
      <c r="LLC1" s="679"/>
      <c r="LLD1" s="679"/>
      <c r="LLE1" s="679"/>
      <c r="LLF1" s="679"/>
      <c r="LLG1" s="679"/>
      <c r="LLH1" s="679"/>
      <c r="LLI1" s="679"/>
      <c r="LLJ1" s="679"/>
      <c r="LLK1" s="679"/>
      <c r="LLL1" s="679"/>
      <c r="LLM1" s="679"/>
      <c r="LLN1" s="679"/>
      <c r="LLO1" s="679"/>
      <c r="LLP1" s="679"/>
      <c r="LLQ1" s="679"/>
      <c r="LLR1" s="679"/>
      <c r="LLS1" s="679"/>
      <c r="LLT1" s="679"/>
      <c r="LLU1" s="679"/>
      <c r="LLV1" s="679"/>
      <c r="LLW1" s="679"/>
      <c r="LLX1" s="679"/>
      <c r="LLY1" s="679"/>
      <c r="LLZ1" s="679"/>
      <c r="LMA1" s="679"/>
      <c r="LMB1" s="679"/>
      <c r="LMC1" s="679"/>
      <c r="LMD1" s="679"/>
      <c r="LME1" s="679"/>
      <c r="LMF1" s="679"/>
      <c r="LMG1" s="679"/>
      <c r="LMH1" s="679"/>
      <c r="LMI1" s="679"/>
      <c r="LMJ1" s="679"/>
      <c r="LMK1" s="679"/>
      <c r="LML1" s="679"/>
      <c r="LMM1" s="679"/>
      <c r="LMN1" s="679"/>
      <c r="LMO1" s="679"/>
      <c r="LMP1" s="679"/>
      <c r="LMQ1" s="679"/>
      <c r="LMR1" s="679"/>
      <c r="LMS1" s="679"/>
      <c r="LMT1" s="679"/>
      <c r="LMU1" s="679"/>
      <c r="LMV1" s="679"/>
      <c r="LMW1" s="679"/>
      <c r="LMX1" s="679"/>
      <c r="LMY1" s="679"/>
      <c r="LMZ1" s="679"/>
      <c r="LNA1" s="679"/>
      <c r="LNB1" s="679"/>
      <c r="LNC1" s="679"/>
      <c r="LND1" s="679"/>
      <c r="LNE1" s="679"/>
      <c r="LNF1" s="679"/>
      <c r="LNG1" s="679"/>
      <c r="LNH1" s="679"/>
      <c r="LNI1" s="679"/>
      <c r="LNJ1" s="679"/>
      <c r="LNK1" s="679"/>
      <c r="LNL1" s="679"/>
      <c r="LNM1" s="679"/>
      <c r="LNN1" s="679"/>
      <c r="LNO1" s="679"/>
      <c r="LNP1" s="679"/>
      <c r="LNQ1" s="679"/>
      <c r="LNR1" s="679"/>
      <c r="LNS1" s="679"/>
      <c r="LNT1" s="679"/>
      <c r="LNU1" s="679"/>
      <c r="LNV1" s="679"/>
      <c r="LNW1" s="679"/>
      <c r="LNX1" s="679"/>
      <c r="LNY1" s="679"/>
      <c r="LNZ1" s="679"/>
      <c r="LOA1" s="679"/>
      <c r="LOB1" s="679"/>
      <c r="LOC1" s="679"/>
      <c r="LOD1" s="679"/>
      <c r="LOE1" s="679"/>
      <c r="LOF1" s="679"/>
      <c r="LOG1" s="679"/>
      <c r="LOH1" s="679"/>
      <c r="LOI1" s="679"/>
      <c r="LOJ1" s="679"/>
      <c r="LOK1" s="679"/>
      <c r="LOL1" s="679"/>
      <c r="LOM1" s="679"/>
      <c r="LON1" s="679"/>
      <c r="LOO1" s="679"/>
      <c r="LOP1" s="679"/>
      <c r="LOQ1" s="679"/>
      <c r="LOR1" s="679"/>
      <c r="LOS1" s="679"/>
      <c r="LOT1" s="679"/>
      <c r="LOU1" s="679"/>
      <c r="LOV1" s="679"/>
      <c r="LOW1" s="679"/>
      <c r="LOX1" s="679"/>
      <c r="LOY1" s="679"/>
      <c r="LOZ1" s="679"/>
      <c r="LPA1" s="679"/>
      <c r="LPB1" s="679"/>
      <c r="LPC1" s="679"/>
      <c r="LPD1" s="679"/>
      <c r="LPE1" s="679"/>
      <c r="LPF1" s="679"/>
      <c r="LPG1" s="679"/>
      <c r="LPH1" s="679"/>
      <c r="LPI1" s="679"/>
      <c r="LPJ1" s="679"/>
      <c r="LPK1" s="679"/>
      <c r="LPL1" s="679"/>
      <c r="LPM1" s="679"/>
      <c r="LPN1" s="679"/>
      <c r="LPO1" s="679"/>
      <c r="LPP1" s="679"/>
      <c r="LPQ1" s="679"/>
      <c r="LPR1" s="679"/>
      <c r="LPS1" s="679"/>
      <c r="LPT1" s="679"/>
      <c r="LPU1" s="679"/>
      <c r="LPV1" s="679"/>
      <c r="LPW1" s="679"/>
      <c r="LPX1" s="679"/>
      <c r="LPY1" s="679"/>
      <c r="LPZ1" s="679"/>
      <c r="LQA1" s="679"/>
      <c r="LQB1" s="679"/>
      <c r="LQC1" s="679"/>
      <c r="LQD1" s="679"/>
      <c r="LQE1" s="679"/>
      <c r="LQF1" s="679"/>
      <c r="LQG1" s="679"/>
      <c r="LQH1" s="679"/>
      <c r="LQI1" s="679"/>
      <c r="LQJ1" s="679"/>
      <c r="LQK1" s="679"/>
      <c r="LQL1" s="679"/>
      <c r="LQM1" s="679"/>
      <c r="LQN1" s="679"/>
      <c r="LQO1" s="679"/>
      <c r="LQP1" s="679"/>
      <c r="LQQ1" s="679"/>
      <c r="LQR1" s="679"/>
      <c r="LQS1" s="679"/>
      <c r="LQT1" s="679"/>
      <c r="LQU1" s="679"/>
      <c r="LQV1" s="679"/>
      <c r="LQW1" s="679"/>
      <c r="LQX1" s="679"/>
      <c r="LQY1" s="679"/>
      <c r="LQZ1" s="679"/>
      <c r="LRA1" s="679"/>
      <c r="LRB1" s="679"/>
      <c r="LRC1" s="679"/>
      <c r="LRD1" s="679"/>
      <c r="LRE1" s="679"/>
      <c r="LRF1" s="679"/>
      <c r="LRG1" s="679"/>
      <c r="LRH1" s="679"/>
      <c r="LRI1" s="679"/>
      <c r="LRJ1" s="679"/>
      <c r="LRK1" s="679"/>
      <c r="LRL1" s="679"/>
      <c r="LRM1" s="679"/>
      <c r="LRN1" s="679"/>
      <c r="LRO1" s="679"/>
      <c r="LRP1" s="679"/>
      <c r="LRQ1" s="679"/>
      <c r="LRR1" s="679"/>
      <c r="LRS1" s="679"/>
      <c r="LRT1" s="679"/>
      <c r="LRU1" s="679"/>
      <c r="LRV1" s="679"/>
      <c r="LRW1" s="679"/>
      <c r="LRX1" s="679"/>
      <c r="LRY1" s="679"/>
      <c r="LRZ1" s="679"/>
      <c r="LSA1" s="679"/>
      <c r="LSB1" s="679"/>
      <c r="LSC1" s="679"/>
      <c r="LSD1" s="679"/>
      <c r="LSE1" s="679"/>
      <c r="LSF1" s="679"/>
      <c r="LSG1" s="679"/>
      <c r="LSH1" s="679"/>
      <c r="LSI1" s="679"/>
      <c r="LSJ1" s="679"/>
      <c r="LSK1" s="679"/>
      <c r="LSL1" s="679"/>
      <c r="LSM1" s="679"/>
      <c r="LSN1" s="679"/>
      <c r="LSO1" s="679"/>
      <c r="LSP1" s="679"/>
      <c r="LSQ1" s="679"/>
      <c r="LSR1" s="679"/>
      <c r="LSS1" s="679"/>
      <c r="LST1" s="679"/>
      <c r="LSU1" s="679"/>
      <c r="LSV1" s="679"/>
      <c r="LSW1" s="679"/>
      <c r="LSX1" s="679"/>
      <c r="LSY1" s="679"/>
      <c r="LSZ1" s="679"/>
      <c r="LTA1" s="679"/>
      <c r="LTB1" s="679"/>
      <c r="LTC1" s="679"/>
      <c r="LTD1" s="679"/>
      <c r="LTE1" s="679"/>
      <c r="LTF1" s="679"/>
      <c r="LTG1" s="679"/>
      <c r="LTH1" s="679"/>
      <c r="LTI1" s="679"/>
      <c r="LTJ1" s="679"/>
      <c r="LTK1" s="679"/>
      <c r="LTL1" s="679"/>
      <c r="LTM1" s="679"/>
      <c r="LTN1" s="679"/>
      <c r="LTO1" s="679"/>
      <c r="LTP1" s="679"/>
      <c r="LTQ1" s="679"/>
      <c r="LTR1" s="679"/>
      <c r="LTS1" s="679"/>
      <c r="LTT1" s="679"/>
      <c r="LTU1" s="679"/>
      <c r="LTV1" s="679"/>
      <c r="LTW1" s="679"/>
      <c r="LTX1" s="679"/>
      <c r="LTY1" s="679"/>
      <c r="LTZ1" s="679"/>
      <c r="LUA1" s="679"/>
      <c r="LUB1" s="679"/>
      <c r="LUC1" s="679"/>
      <c r="LUD1" s="679"/>
      <c r="LUE1" s="679"/>
      <c r="LUF1" s="679"/>
      <c r="LUG1" s="679"/>
      <c r="LUH1" s="679"/>
      <c r="LUI1" s="679"/>
      <c r="LUJ1" s="679"/>
      <c r="LUK1" s="679"/>
      <c r="LUL1" s="679"/>
      <c r="LUM1" s="679"/>
      <c r="LUN1" s="679"/>
      <c r="LUO1" s="679"/>
      <c r="LUP1" s="679"/>
      <c r="LUQ1" s="679"/>
      <c r="LUR1" s="679"/>
      <c r="LUS1" s="679"/>
      <c r="LUT1" s="679"/>
      <c r="LUU1" s="679"/>
      <c r="LUV1" s="679"/>
      <c r="LUW1" s="679"/>
      <c r="LUX1" s="679"/>
      <c r="LUY1" s="679"/>
      <c r="LUZ1" s="679"/>
      <c r="LVA1" s="679"/>
      <c r="LVB1" s="679"/>
      <c r="LVC1" s="679"/>
      <c r="LVD1" s="679"/>
      <c r="LVE1" s="679"/>
      <c r="LVF1" s="679"/>
      <c r="LVG1" s="679"/>
      <c r="LVH1" s="679"/>
      <c r="LVI1" s="679"/>
      <c r="LVJ1" s="679"/>
      <c r="LVK1" s="679"/>
      <c r="LVL1" s="679"/>
      <c r="LVM1" s="679"/>
      <c r="LVN1" s="679"/>
      <c r="LVO1" s="679"/>
      <c r="LVP1" s="679"/>
      <c r="LVQ1" s="679"/>
      <c r="LVR1" s="679"/>
      <c r="LVS1" s="679"/>
      <c r="LVT1" s="679"/>
      <c r="LVU1" s="679"/>
      <c r="LVV1" s="679"/>
      <c r="LVW1" s="679"/>
      <c r="LVX1" s="679"/>
      <c r="LVY1" s="679"/>
      <c r="LVZ1" s="679"/>
      <c r="LWA1" s="679"/>
      <c r="LWB1" s="679"/>
      <c r="LWC1" s="679"/>
      <c r="LWD1" s="679"/>
      <c r="LWE1" s="679"/>
      <c r="LWF1" s="679"/>
      <c r="LWG1" s="679"/>
      <c r="LWH1" s="679"/>
      <c r="LWI1" s="679"/>
      <c r="LWJ1" s="679"/>
      <c r="LWK1" s="679"/>
      <c r="LWL1" s="679"/>
      <c r="LWM1" s="679"/>
      <c r="LWN1" s="679"/>
      <c r="LWO1" s="679"/>
      <c r="LWP1" s="679"/>
      <c r="LWQ1" s="679"/>
      <c r="LWR1" s="679"/>
      <c r="LWS1" s="679"/>
      <c r="LWT1" s="679"/>
      <c r="LWU1" s="679"/>
      <c r="LWV1" s="679"/>
      <c r="LWW1" s="679"/>
      <c r="LWX1" s="679"/>
      <c r="LWY1" s="679"/>
      <c r="LWZ1" s="679"/>
      <c r="LXA1" s="679"/>
      <c r="LXB1" s="679"/>
      <c r="LXC1" s="679"/>
      <c r="LXD1" s="679"/>
      <c r="LXE1" s="679"/>
      <c r="LXF1" s="679"/>
      <c r="LXG1" s="679"/>
      <c r="LXH1" s="679"/>
      <c r="LXI1" s="679"/>
      <c r="LXJ1" s="679"/>
      <c r="LXK1" s="679"/>
      <c r="LXL1" s="679"/>
      <c r="LXM1" s="679"/>
      <c r="LXN1" s="679"/>
      <c r="LXO1" s="679"/>
      <c r="LXP1" s="679"/>
      <c r="LXQ1" s="679"/>
      <c r="LXR1" s="679"/>
      <c r="LXS1" s="679"/>
      <c r="LXT1" s="679"/>
      <c r="LXU1" s="679"/>
      <c r="LXV1" s="679"/>
      <c r="LXW1" s="679"/>
      <c r="LXX1" s="679"/>
      <c r="LXY1" s="679"/>
      <c r="LXZ1" s="679"/>
      <c r="LYA1" s="679"/>
      <c r="LYB1" s="679"/>
      <c r="LYC1" s="679"/>
      <c r="LYD1" s="679"/>
      <c r="LYE1" s="679"/>
      <c r="LYF1" s="679"/>
      <c r="LYG1" s="679"/>
      <c r="LYH1" s="679"/>
      <c r="LYI1" s="679"/>
      <c r="LYJ1" s="679"/>
      <c r="LYK1" s="679"/>
      <c r="LYL1" s="679"/>
      <c r="LYM1" s="679"/>
      <c r="LYN1" s="679"/>
      <c r="LYO1" s="679"/>
      <c r="LYP1" s="679"/>
      <c r="LYQ1" s="679"/>
      <c r="LYR1" s="679"/>
      <c r="LYS1" s="679"/>
      <c r="LYT1" s="679"/>
      <c r="LYU1" s="679"/>
      <c r="LYV1" s="679"/>
      <c r="LYW1" s="679"/>
      <c r="LYX1" s="679"/>
      <c r="LYY1" s="679"/>
      <c r="LYZ1" s="679"/>
      <c r="LZA1" s="679"/>
      <c r="LZB1" s="679"/>
      <c r="LZC1" s="679"/>
      <c r="LZD1" s="679"/>
      <c r="LZE1" s="679"/>
      <c r="LZF1" s="679"/>
      <c r="LZG1" s="679"/>
      <c r="LZH1" s="679"/>
      <c r="LZI1" s="679"/>
      <c r="LZJ1" s="679"/>
      <c r="LZK1" s="679"/>
      <c r="LZL1" s="679"/>
      <c r="LZM1" s="679"/>
      <c r="LZN1" s="679"/>
      <c r="LZO1" s="679"/>
      <c r="LZP1" s="679"/>
      <c r="LZQ1" s="679"/>
      <c r="LZR1" s="679"/>
      <c r="LZS1" s="679"/>
      <c r="LZT1" s="679"/>
      <c r="LZU1" s="679"/>
      <c r="LZV1" s="679"/>
      <c r="LZW1" s="679"/>
      <c r="LZX1" s="679"/>
      <c r="LZY1" s="679"/>
      <c r="LZZ1" s="679"/>
      <c r="MAA1" s="679"/>
      <c r="MAB1" s="679"/>
      <c r="MAC1" s="679"/>
      <c r="MAD1" s="679"/>
      <c r="MAE1" s="679"/>
      <c r="MAF1" s="679"/>
      <c r="MAG1" s="679"/>
      <c r="MAH1" s="679"/>
      <c r="MAI1" s="679"/>
      <c r="MAJ1" s="679"/>
      <c r="MAK1" s="679"/>
      <c r="MAL1" s="679"/>
      <c r="MAM1" s="679"/>
      <c r="MAN1" s="679"/>
      <c r="MAO1" s="679"/>
      <c r="MAP1" s="679"/>
      <c r="MAQ1" s="679"/>
      <c r="MAR1" s="679"/>
      <c r="MAS1" s="679"/>
      <c r="MAT1" s="679"/>
      <c r="MAU1" s="679"/>
      <c r="MAV1" s="679"/>
      <c r="MAW1" s="679"/>
      <c r="MAX1" s="679"/>
      <c r="MAY1" s="679"/>
      <c r="MAZ1" s="679"/>
      <c r="MBA1" s="679"/>
      <c r="MBB1" s="679"/>
      <c r="MBC1" s="679"/>
      <c r="MBD1" s="679"/>
      <c r="MBE1" s="679"/>
      <c r="MBF1" s="679"/>
      <c r="MBG1" s="679"/>
      <c r="MBH1" s="679"/>
      <c r="MBI1" s="679"/>
      <c r="MBJ1" s="679"/>
      <c r="MBK1" s="679"/>
      <c r="MBL1" s="679"/>
      <c r="MBM1" s="679"/>
      <c r="MBN1" s="679"/>
      <c r="MBO1" s="679"/>
      <c r="MBP1" s="679"/>
      <c r="MBQ1" s="679"/>
      <c r="MBR1" s="679"/>
      <c r="MBS1" s="679"/>
      <c r="MBT1" s="679"/>
      <c r="MBU1" s="679"/>
      <c r="MBV1" s="679"/>
      <c r="MBW1" s="679"/>
      <c r="MBX1" s="679"/>
      <c r="MBY1" s="679"/>
      <c r="MBZ1" s="679"/>
      <c r="MCA1" s="679"/>
      <c r="MCB1" s="679"/>
      <c r="MCC1" s="679"/>
      <c r="MCD1" s="679"/>
      <c r="MCE1" s="679"/>
      <c r="MCF1" s="679"/>
      <c r="MCG1" s="679"/>
      <c r="MCH1" s="679"/>
      <c r="MCI1" s="679"/>
      <c r="MCJ1" s="679"/>
      <c r="MCK1" s="679"/>
      <c r="MCL1" s="679"/>
      <c r="MCM1" s="679"/>
      <c r="MCN1" s="679"/>
      <c r="MCO1" s="679"/>
      <c r="MCP1" s="679"/>
      <c r="MCQ1" s="679"/>
      <c r="MCR1" s="679"/>
      <c r="MCS1" s="679"/>
      <c r="MCT1" s="679"/>
      <c r="MCU1" s="679"/>
      <c r="MCV1" s="679"/>
      <c r="MCW1" s="679"/>
      <c r="MCX1" s="679"/>
      <c r="MCY1" s="679"/>
      <c r="MCZ1" s="679"/>
      <c r="MDA1" s="679"/>
      <c r="MDB1" s="679"/>
      <c r="MDC1" s="679"/>
      <c r="MDD1" s="679"/>
      <c r="MDE1" s="679"/>
      <c r="MDF1" s="679"/>
      <c r="MDG1" s="679"/>
      <c r="MDH1" s="679"/>
      <c r="MDI1" s="679"/>
      <c r="MDJ1" s="679"/>
      <c r="MDK1" s="679"/>
      <c r="MDL1" s="679"/>
      <c r="MDM1" s="679"/>
      <c r="MDN1" s="679"/>
      <c r="MDO1" s="679"/>
      <c r="MDP1" s="679"/>
      <c r="MDQ1" s="679"/>
      <c r="MDR1" s="679"/>
      <c r="MDS1" s="679"/>
      <c r="MDT1" s="679"/>
      <c r="MDU1" s="679"/>
      <c r="MDV1" s="679"/>
      <c r="MDW1" s="679"/>
      <c r="MDX1" s="679"/>
      <c r="MDY1" s="679"/>
      <c r="MDZ1" s="679"/>
      <c r="MEA1" s="679"/>
      <c r="MEB1" s="679"/>
      <c r="MEC1" s="679"/>
      <c r="MED1" s="679"/>
      <c r="MEE1" s="679"/>
      <c r="MEF1" s="679"/>
      <c r="MEG1" s="679"/>
      <c r="MEH1" s="679"/>
      <c r="MEI1" s="679"/>
      <c r="MEJ1" s="679"/>
      <c r="MEK1" s="679"/>
      <c r="MEL1" s="679"/>
      <c r="MEM1" s="679"/>
      <c r="MEN1" s="679"/>
      <c r="MEO1" s="679"/>
      <c r="MEP1" s="679"/>
      <c r="MEQ1" s="679"/>
      <c r="MER1" s="679"/>
      <c r="MES1" s="679"/>
      <c r="MET1" s="679"/>
      <c r="MEU1" s="679"/>
      <c r="MEV1" s="679"/>
      <c r="MEW1" s="679"/>
      <c r="MEX1" s="679"/>
      <c r="MEY1" s="679"/>
      <c r="MEZ1" s="679"/>
      <c r="MFA1" s="679"/>
      <c r="MFB1" s="679"/>
      <c r="MFC1" s="679"/>
      <c r="MFD1" s="679"/>
      <c r="MFE1" s="679"/>
      <c r="MFF1" s="679"/>
      <c r="MFG1" s="679"/>
      <c r="MFH1" s="679"/>
      <c r="MFI1" s="679"/>
      <c r="MFJ1" s="679"/>
      <c r="MFK1" s="679"/>
      <c r="MFL1" s="679"/>
      <c r="MFM1" s="679"/>
      <c r="MFN1" s="679"/>
      <c r="MFO1" s="679"/>
      <c r="MFP1" s="679"/>
      <c r="MFQ1" s="679"/>
      <c r="MFR1" s="679"/>
      <c r="MFS1" s="679"/>
      <c r="MFT1" s="679"/>
      <c r="MFU1" s="679"/>
      <c r="MFV1" s="679"/>
      <c r="MFW1" s="679"/>
      <c r="MFX1" s="679"/>
      <c r="MFY1" s="679"/>
      <c r="MFZ1" s="679"/>
      <c r="MGA1" s="679"/>
      <c r="MGB1" s="679"/>
      <c r="MGC1" s="679"/>
      <c r="MGD1" s="679"/>
      <c r="MGE1" s="679"/>
      <c r="MGF1" s="679"/>
      <c r="MGG1" s="679"/>
      <c r="MGH1" s="679"/>
      <c r="MGI1" s="679"/>
      <c r="MGJ1" s="679"/>
      <c r="MGK1" s="679"/>
      <c r="MGL1" s="679"/>
      <c r="MGM1" s="679"/>
      <c r="MGN1" s="679"/>
      <c r="MGO1" s="679"/>
      <c r="MGP1" s="679"/>
      <c r="MGQ1" s="679"/>
      <c r="MGR1" s="679"/>
      <c r="MGS1" s="679"/>
      <c r="MGT1" s="679"/>
      <c r="MGU1" s="679"/>
      <c r="MGV1" s="679"/>
      <c r="MGW1" s="679"/>
      <c r="MGX1" s="679"/>
      <c r="MGY1" s="679"/>
      <c r="MGZ1" s="679"/>
      <c r="MHA1" s="679"/>
      <c r="MHB1" s="679"/>
      <c r="MHC1" s="679"/>
      <c r="MHD1" s="679"/>
      <c r="MHE1" s="679"/>
      <c r="MHF1" s="679"/>
      <c r="MHG1" s="679"/>
      <c r="MHH1" s="679"/>
      <c r="MHI1" s="679"/>
      <c r="MHJ1" s="679"/>
      <c r="MHK1" s="679"/>
      <c r="MHL1" s="679"/>
      <c r="MHM1" s="679"/>
      <c r="MHN1" s="679"/>
      <c r="MHO1" s="679"/>
      <c r="MHP1" s="679"/>
      <c r="MHQ1" s="679"/>
      <c r="MHR1" s="679"/>
      <c r="MHS1" s="679"/>
      <c r="MHT1" s="679"/>
      <c r="MHU1" s="679"/>
      <c r="MHV1" s="679"/>
      <c r="MHW1" s="679"/>
      <c r="MHX1" s="679"/>
      <c r="MHY1" s="679"/>
      <c r="MHZ1" s="679"/>
      <c r="MIA1" s="679"/>
      <c r="MIB1" s="679"/>
      <c r="MIC1" s="679"/>
      <c r="MID1" s="679"/>
      <c r="MIE1" s="679"/>
      <c r="MIF1" s="679"/>
      <c r="MIG1" s="679"/>
      <c r="MIH1" s="679"/>
      <c r="MII1" s="679"/>
      <c r="MIJ1" s="679"/>
      <c r="MIK1" s="679"/>
      <c r="MIL1" s="679"/>
      <c r="MIM1" s="679"/>
      <c r="MIN1" s="679"/>
      <c r="MIO1" s="679"/>
      <c r="MIP1" s="679"/>
      <c r="MIQ1" s="679"/>
      <c r="MIR1" s="679"/>
      <c r="MIS1" s="679"/>
      <c r="MIT1" s="679"/>
      <c r="MIU1" s="679"/>
      <c r="MIV1" s="679"/>
      <c r="MIW1" s="679"/>
      <c r="MIX1" s="679"/>
      <c r="MIY1" s="679"/>
      <c r="MIZ1" s="679"/>
      <c r="MJA1" s="679"/>
      <c r="MJB1" s="679"/>
      <c r="MJC1" s="679"/>
      <c r="MJD1" s="679"/>
      <c r="MJE1" s="679"/>
      <c r="MJF1" s="679"/>
      <c r="MJG1" s="679"/>
      <c r="MJH1" s="679"/>
      <c r="MJI1" s="679"/>
      <c r="MJJ1" s="679"/>
      <c r="MJK1" s="679"/>
      <c r="MJL1" s="679"/>
      <c r="MJM1" s="679"/>
      <c r="MJN1" s="679"/>
      <c r="MJO1" s="679"/>
      <c r="MJP1" s="679"/>
      <c r="MJQ1" s="679"/>
      <c r="MJR1" s="679"/>
      <c r="MJS1" s="679"/>
      <c r="MJT1" s="679"/>
      <c r="MJU1" s="679"/>
      <c r="MJV1" s="679"/>
      <c r="MJW1" s="679"/>
      <c r="MJX1" s="679"/>
      <c r="MJY1" s="679"/>
      <c r="MJZ1" s="679"/>
      <c r="MKA1" s="679"/>
      <c r="MKB1" s="679"/>
      <c r="MKC1" s="679"/>
      <c r="MKD1" s="679"/>
      <c r="MKE1" s="679"/>
      <c r="MKF1" s="679"/>
      <c r="MKG1" s="679"/>
      <c r="MKH1" s="679"/>
      <c r="MKI1" s="679"/>
      <c r="MKJ1" s="679"/>
      <c r="MKK1" s="679"/>
      <c r="MKL1" s="679"/>
      <c r="MKM1" s="679"/>
      <c r="MKN1" s="679"/>
      <c r="MKO1" s="679"/>
      <c r="MKP1" s="679"/>
      <c r="MKQ1" s="679"/>
      <c r="MKR1" s="679"/>
      <c r="MKS1" s="679"/>
      <c r="MKT1" s="679"/>
      <c r="MKU1" s="679"/>
      <c r="MKV1" s="679"/>
      <c r="MKW1" s="679"/>
      <c r="MKX1" s="679"/>
      <c r="MKY1" s="679"/>
      <c r="MKZ1" s="679"/>
      <c r="MLA1" s="679"/>
      <c r="MLB1" s="679"/>
      <c r="MLC1" s="679"/>
      <c r="MLD1" s="679"/>
      <c r="MLE1" s="679"/>
      <c r="MLF1" s="679"/>
      <c r="MLG1" s="679"/>
      <c r="MLH1" s="679"/>
      <c r="MLI1" s="679"/>
      <c r="MLJ1" s="679"/>
      <c r="MLK1" s="679"/>
      <c r="MLL1" s="679"/>
      <c r="MLM1" s="679"/>
      <c r="MLN1" s="679"/>
      <c r="MLO1" s="679"/>
      <c r="MLP1" s="679"/>
      <c r="MLQ1" s="679"/>
      <c r="MLR1" s="679"/>
      <c r="MLS1" s="679"/>
      <c r="MLT1" s="679"/>
      <c r="MLU1" s="679"/>
      <c r="MLV1" s="679"/>
      <c r="MLW1" s="679"/>
      <c r="MLX1" s="679"/>
      <c r="MLY1" s="679"/>
      <c r="MLZ1" s="679"/>
      <c r="MMA1" s="679"/>
      <c r="MMB1" s="679"/>
      <c r="MMC1" s="679"/>
      <c r="MMD1" s="679"/>
      <c r="MME1" s="679"/>
      <c r="MMF1" s="679"/>
      <c r="MMG1" s="679"/>
      <c r="MMH1" s="679"/>
      <c r="MMI1" s="679"/>
      <c r="MMJ1" s="679"/>
      <c r="MMK1" s="679"/>
      <c r="MML1" s="679"/>
      <c r="MMM1" s="679"/>
      <c r="MMN1" s="679"/>
      <c r="MMO1" s="679"/>
      <c r="MMP1" s="679"/>
      <c r="MMQ1" s="679"/>
      <c r="MMR1" s="679"/>
      <c r="MMS1" s="679"/>
      <c r="MMT1" s="679"/>
      <c r="MMU1" s="679"/>
      <c r="MMV1" s="679"/>
      <c r="MMW1" s="679"/>
      <c r="MMX1" s="679"/>
      <c r="MMY1" s="679"/>
      <c r="MMZ1" s="679"/>
      <c r="MNA1" s="679"/>
      <c r="MNB1" s="679"/>
      <c r="MNC1" s="679"/>
      <c r="MND1" s="679"/>
      <c r="MNE1" s="679"/>
      <c r="MNF1" s="679"/>
      <c r="MNG1" s="679"/>
      <c r="MNH1" s="679"/>
      <c r="MNI1" s="679"/>
      <c r="MNJ1" s="679"/>
      <c r="MNK1" s="679"/>
      <c r="MNL1" s="679"/>
      <c r="MNM1" s="679"/>
      <c r="MNN1" s="679"/>
      <c r="MNO1" s="679"/>
      <c r="MNP1" s="679"/>
      <c r="MNQ1" s="679"/>
      <c r="MNR1" s="679"/>
      <c r="MNS1" s="679"/>
      <c r="MNT1" s="679"/>
      <c r="MNU1" s="679"/>
      <c r="MNV1" s="679"/>
      <c r="MNW1" s="679"/>
      <c r="MNX1" s="679"/>
      <c r="MNY1" s="679"/>
      <c r="MNZ1" s="679"/>
      <c r="MOA1" s="679"/>
      <c r="MOB1" s="679"/>
      <c r="MOC1" s="679"/>
      <c r="MOD1" s="679"/>
      <c r="MOE1" s="679"/>
      <c r="MOF1" s="679"/>
      <c r="MOG1" s="679"/>
      <c r="MOH1" s="679"/>
      <c r="MOI1" s="679"/>
      <c r="MOJ1" s="679"/>
      <c r="MOK1" s="679"/>
      <c r="MOL1" s="679"/>
      <c r="MOM1" s="679"/>
      <c r="MON1" s="679"/>
      <c r="MOO1" s="679"/>
      <c r="MOP1" s="679"/>
      <c r="MOQ1" s="679"/>
      <c r="MOR1" s="679"/>
      <c r="MOS1" s="679"/>
      <c r="MOT1" s="679"/>
      <c r="MOU1" s="679"/>
      <c r="MOV1" s="679"/>
      <c r="MOW1" s="679"/>
      <c r="MOX1" s="679"/>
      <c r="MOY1" s="679"/>
      <c r="MOZ1" s="679"/>
      <c r="MPA1" s="679"/>
      <c r="MPB1" s="679"/>
      <c r="MPC1" s="679"/>
      <c r="MPD1" s="679"/>
      <c r="MPE1" s="679"/>
      <c r="MPF1" s="679"/>
      <c r="MPG1" s="679"/>
      <c r="MPH1" s="679"/>
      <c r="MPI1" s="679"/>
      <c r="MPJ1" s="679"/>
      <c r="MPK1" s="679"/>
      <c r="MPL1" s="679"/>
      <c r="MPM1" s="679"/>
      <c r="MPN1" s="679"/>
      <c r="MPO1" s="679"/>
      <c r="MPP1" s="679"/>
      <c r="MPQ1" s="679"/>
      <c r="MPR1" s="679"/>
      <c r="MPS1" s="679"/>
      <c r="MPT1" s="679"/>
      <c r="MPU1" s="679"/>
      <c r="MPV1" s="679"/>
      <c r="MPW1" s="679"/>
      <c r="MPX1" s="679"/>
      <c r="MPY1" s="679"/>
      <c r="MPZ1" s="679"/>
      <c r="MQA1" s="679"/>
      <c r="MQB1" s="679"/>
      <c r="MQC1" s="679"/>
      <c r="MQD1" s="679"/>
      <c r="MQE1" s="679"/>
      <c r="MQF1" s="679"/>
      <c r="MQG1" s="679"/>
      <c r="MQH1" s="679"/>
      <c r="MQI1" s="679"/>
      <c r="MQJ1" s="679"/>
      <c r="MQK1" s="679"/>
      <c r="MQL1" s="679"/>
      <c r="MQM1" s="679"/>
      <c r="MQN1" s="679"/>
      <c r="MQO1" s="679"/>
      <c r="MQP1" s="679"/>
      <c r="MQQ1" s="679"/>
      <c r="MQR1" s="679"/>
      <c r="MQS1" s="679"/>
      <c r="MQT1" s="679"/>
      <c r="MQU1" s="679"/>
      <c r="MQV1" s="679"/>
      <c r="MQW1" s="679"/>
      <c r="MQX1" s="679"/>
      <c r="MQY1" s="679"/>
      <c r="MQZ1" s="679"/>
      <c r="MRA1" s="679"/>
      <c r="MRB1" s="679"/>
      <c r="MRC1" s="679"/>
      <c r="MRD1" s="679"/>
      <c r="MRE1" s="679"/>
      <c r="MRF1" s="679"/>
      <c r="MRG1" s="679"/>
      <c r="MRH1" s="679"/>
      <c r="MRI1" s="679"/>
      <c r="MRJ1" s="679"/>
      <c r="MRK1" s="679"/>
      <c r="MRL1" s="679"/>
      <c r="MRM1" s="679"/>
      <c r="MRN1" s="679"/>
      <c r="MRO1" s="679"/>
      <c r="MRP1" s="679"/>
      <c r="MRQ1" s="679"/>
      <c r="MRR1" s="679"/>
      <c r="MRS1" s="679"/>
      <c r="MRT1" s="679"/>
      <c r="MRU1" s="679"/>
      <c r="MRV1" s="679"/>
      <c r="MRW1" s="679"/>
      <c r="MRX1" s="679"/>
      <c r="MRY1" s="679"/>
      <c r="MRZ1" s="679"/>
      <c r="MSA1" s="679"/>
      <c r="MSB1" s="679"/>
      <c r="MSC1" s="679"/>
      <c r="MSD1" s="679"/>
      <c r="MSE1" s="679"/>
      <c r="MSF1" s="679"/>
      <c r="MSG1" s="679"/>
      <c r="MSH1" s="679"/>
      <c r="MSI1" s="679"/>
      <c r="MSJ1" s="679"/>
      <c r="MSK1" s="679"/>
      <c r="MSL1" s="679"/>
      <c r="MSM1" s="679"/>
      <c r="MSN1" s="679"/>
      <c r="MSO1" s="679"/>
      <c r="MSP1" s="679"/>
      <c r="MSQ1" s="679"/>
      <c r="MSR1" s="679"/>
      <c r="MSS1" s="679"/>
      <c r="MST1" s="679"/>
      <c r="MSU1" s="679"/>
      <c r="MSV1" s="679"/>
      <c r="MSW1" s="679"/>
      <c r="MSX1" s="679"/>
      <c r="MSY1" s="679"/>
      <c r="MSZ1" s="679"/>
      <c r="MTA1" s="679"/>
      <c r="MTB1" s="679"/>
      <c r="MTC1" s="679"/>
      <c r="MTD1" s="679"/>
      <c r="MTE1" s="679"/>
      <c r="MTF1" s="679"/>
      <c r="MTG1" s="679"/>
      <c r="MTH1" s="679"/>
      <c r="MTI1" s="679"/>
      <c r="MTJ1" s="679"/>
      <c r="MTK1" s="679"/>
      <c r="MTL1" s="679"/>
      <c r="MTM1" s="679"/>
      <c r="MTN1" s="679"/>
      <c r="MTO1" s="679"/>
      <c r="MTP1" s="679"/>
      <c r="MTQ1" s="679"/>
      <c r="MTR1" s="679"/>
      <c r="MTS1" s="679"/>
      <c r="MTT1" s="679"/>
      <c r="MTU1" s="679"/>
      <c r="MTV1" s="679"/>
      <c r="MTW1" s="679"/>
      <c r="MTX1" s="679"/>
      <c r="MTY1" s="679"/>
      <c r="MTZ1" s="679"/>
      <c r="MUA1" s="679"/>
      <c r="MUB1" s="679"/>
      <c r="MUC1" s="679"/>
      <c r="MUD1" s="679"/>
      <c r="MUE1" s="679"/>
      <c r="MUF1" s="679"/>
      <c r="MUG1" s="679"/>
      <c r="MUH1" s="679"/>
      <c r="MUI1" s="679"/>
      <c r="MUJ1" s="679"/>
      <c r="MUK1" s="679"/>
      <c r="MUL1" s="679"/>
      <c r="MUM1" s="679"/>
      <c r="MUN1" s="679"/>
      <c r="MUO1" s="679"/>
      <c r="MUP1" s="679"/>
      <c r="MUQ1" s="679"/>
      <c r="MUR1" s="679"/>
      <c r="MUS1" s="679"/>
      <c r="MUT1" s="679"/>
      <c r="MUU1" s="679"/>
      <c r="MUV1" s="679"/>
      <c r="MUW1" s="679"/>
      <c r="MUX1" s="679"/>
      <c r="MUY1" s="679"/>
      <c r="MUZ1" s="679"/>
      <c r="MVA1" s="679"/>
      <c r="MVB1" s="679"/>
      <c r="MVC1" s="679"/>
      <c r="MVD1" s="679"/>
      <c r="MVE1" s="679"/>
      <c r="MVF1" s="679"/>
      <c r="MVG1" s="679"/>
      <c r="MVH1" s="679"/>
      <c r="MVI1" s="679"/>
      <c r="MVJ1" s="679"/>
      <c r="MVK1" s="679"/>
      <c r="MVL1" s="679"/>
      <c r="MVM1" s="679"/>
      <c r="MVN1" s="679"/>
      <c r="MVO1" s="679"/>
      <c r="MVP1" s="679"/>
      <c r="MVQ1" s="679"/>
      <c r="MVR1" s="679"/>
      <c r="MVS1" s="679"/>
      <c r="MVT1" s="679"/>
      <c r="MVU1" s="679"/>
      <c r="MVV1" s="679"/>
      <c r="MVW1" s="679"/>
      <c r="MVX1" s="679"/>
      <c r="MVY1" s="679"/>
      <c r="MVZ1" s="679"/>
      <c r="MWA1" s="679"/>
      <c r="MWB1" s="679"/>
      <c r="MWC1" s="679"/>
      <c r="MWD1" s="679"/>
      <c r="MWE1" s="679"/>
      <c r="MWF1" s="679"/>
      <c r="MWG1" s="679"/>
      <c r="MWH1" s="679"/>
      <c r="MWI1" s="679"/>
      <c r="MWJ1" s="679"/>
      <c r="MWK1" s="679"/>
      <c r="MWL1" s="679"/>
      <c r="MWM1" s="679"/>
      <c r="MWN1" s="679"/>
      <c r="MWO1" s="679"/>
      <c r="MWP1" s="679"/>
      <c r="MWQ1" s="679"/>
      <c r="MWR1" s="679"/>
      <c r="MWS1" s="679"/>
      <c r="MWT1" s="679"/>
      <c r="MWU1" s="679"/>
      <c r="MWV1" s="679"/>
      <c r="MWW1" s="679"/>
      <c r="MWX1" s="679"/>
      <c r="MWY1" s="679"/>
      <c r="MWZ1" s="679"/>
      <c r="MXA1" s="679"/>
      <c r="MXB1" s="679"/>
      <c r="MXC1" s="679"/>
      <c r="MXD1" s="679"/>
      <c r="MXE1" s="679"/>
      <c r="MXF1" s="679"/>
      <c r="MXG1" s="679"/>
      <c r="MXH1" s="679"/>
      <c r="MXI1" s="679"/>
      <c r="MXJ1" s="679"/>
      <c r="MXK1" s="679"/>
      <c r="MXL1" s="679"/>
      <c r="MXM1" s="679"/>
      <c r="MXN1" s="679"/>
      <c r="MXO1" s="679"/>
      <c r="MXP1" s="679"/>
      <c r="MXQ1" s="679"/>
      <c r="MXR1" s="679"/>
      <c r="MXS1" s="679"/>
      <c r="MXT1" s="679"/>
      <c r="MXU1" s="679"/>
      <c r="MXV1" s="679"/>
      <c r="MXW1" s="679"/>
      <c r="MXX1" s="679"/>
      <c r="MXY1" s="679"/>
      <c r="MXZ1" s="679"/>
      <c r="MYA1" s="679"/>
      <c r="MYB1" s="679"/>
      <c r="MYC1" s="679"/>
      <c r="MYD1" s="679"/>
      <c r="MYE1" s="679"/>
      <c r="MYF1" s="679"/>
      <c r="MYG1" s="679"/>
      <c r="MYH1" s="679"/>
      <c r="MYI1" s="679"/>
      <c r="MYJ1" s="679"/>
      <c r="MYK1" s="679"/>
      <c r="MYL1" s="679"/>
      <c r="MYM1" s="679"/>
      <c r="MYN1" s="679"/>
      <c r="MYO1" s="679"/>
      <c r="MYP1" s="679"/>
      <c r="MYQ1" s="679"/>
      <c r="MYR1" s="679"/>
      <c r="MYS1" s="679"/>
      <c r="MYT1" s="679"/>
      <c r="MYU1" s="679"/>
      <c r="MYV1" s="679"/>
      <c r="MYW1" s="679"/>
      <c r="MYX1" s="679"/>
      <c r="MYY1" s="679"/>
      <c r="MYZ1" s="679"/>
      <c r="MZA1" s="679"/>
      <c r="MZB1" s="679"/>
      <c r="MZC1" s="679"/>
      <c r="MZD1" s="679"/>
      <c r="MZE1" s="679"/>
      <c r="MZF1" s="679"/>
      <c r="MZG1" s="679"/>
      <c r="MZH1" s="679"/>
      <c r="MZI1" s="679"/>
      <c r="MZJ1" s="679"/>
      <c r="MZK1" s="679"/>
      <c r="MZL1" s="679"/>
      <c r="MZM1" s="679"/>
      <c r="MZN1" s="679"/>
      <c r="MZO1" s="679"/>
      <c r="MZP1" s="679"/>
      <c r="MZQ1" s="679"/>
      <c r="MZR1" s="679"/>
      <c r="MZS1" s="679"/>
      <c r="MZT1" s="679"/>
      <c r="MZU1" s="679"/>
      <c r="MZV1" s="679"/>
      <c r="MZW1" s="679"/>
      <c r="MZX1" s="679"/>
      <c r="MZY1" s="679"/>
      <c r="MZZ1" s="679"/>
      <c r="NAA1" s="679"/>
      <c r="NAB1" s="679"/>
      <c r="NAC1" s="679"/>
      <c r="NAD1" s="679"/>
      <c r="NAE1" s="679"/>
      <c r="NAF1" s="679"/>
      <c r="NAG1" s="679"/>
      <c r="NAH1" s="679"/>
      <c r="NAI1" s="679"/>
      <c r="NAJ1" s="679"/>
      <c r="NAK1" s="679"/>
      <c r="NAL1" s="679"/>
      <c r="NAM1" s="679"/>
      <c r="NAN1" s="679"/>
      <c r="NAO1" s="679"/>
      <c r="NAP1" s="679"/>
      <c r="NAQ1" s="679"/>
      <c r="NAR1" s="679"/>
      <c r="NAS1" s="679"/>
      <c r="NAT1" s="679"/>
      <c r="NAU1" s="679"/>
      <c r="NAV1" s="679"/>
      <c r="NAW1" s="679"/>
      <c r="NAX1" s="679"/>
      <c r="NAY1" s="679"/>
      <c r="NAZ1" s="679"/>
      <c r="NBA1" s="679"/>
      <c r="NBB1" s="679"/>
      <c r="NBC1" s="679"/>
      <c r="NBD1" s="679"/>
      <c r="NBE1" s="679"/>
      <c r="NBF1" s="679"/>
      <c r="NBG1" s="679"/>
      <c r="NBH1" s="679"/>
      <c r="NBI1" s="679"/>
      <c r="NBJ1" s="679"/>
      <c r="NBK1" s="679"/>
      <c r="NBL1" s="679"/>
      <c r="NBM1" s="679"/>
      <c r="NBN1" s="679"/>
      <c r="NBO1" s="679"/>
      <c r="NBP1" s="679"/>
      <c r="NBQ1" s="679"/>
      <c r="NBR1" s="679"/>
      <c r="NBS1" s="679"/>
      <c r="NBT1" s="679"/>
      <c r="NBU1" s="679"/>
      <c r="NBV1" s="679"/>
      <c r="NBW1" s="679"/>
      <c r="NBX1" s="679"/>
      <c r="NBY1" s="679"/>
      <c r="NBZ1" s="679"/>
      <c r="NCA1" s="679"/>
      <c r="NCB1" s="679"/>
      <c r="NCC1" s="679"/>
      <c r="NCD1" s="679"/>
      <c r="NCE1" s="679"/>
      <c r="NCF1" s="679"/>
      <c r="NCG1" s="679"/>
      <c r="NCH1" s="679"/>
      <c r="NCI1" s="679"/>
      <c r="NCJ1" s="679"/>
      <c r="NCK1" s="679"/>
      <c r="NCL1" s="679"/>
      <c r="NCM1" s="679"/>
      <c r="NCN1" s="679"/>
      <c r="NCO1" s="679"/>
      <c r="NCP1" s="679"/>
      <c r="NCQ1" s="679"/>
      <c r="NCR1" s="679"/>
      <c r="NCS1" s="679"/>
      <c r="NCT1" s="679"/>
      <c r="NCU1" s="679"/>
      <c r="NCV1" s="679"/>
      <c r="NCW1" s="679"/>
      <c r="NCX1" s="679"/>
      <c r="NCY1" s="679"/>
      <c r="NCZ1" s="679"/>
      <c r="NDA1" s="679"/>
      <c r="NDB1" s="679"/>
      <c r="NDC1" s="679"/>
      <c r="NDD1" s="679"/>
      <c r="NDE1" s="679"/>
      <c r="NDF1" s="679"/>
      <c r="NDG1" s="679"/>
      <c r="NDH1" s="679"/>
      <c r="NDI1" s="679"/>
      <c r="NDJ1" s="679"/>
      <c r="NDK1" s="679"/>
      <c r="NDL1" s="679"/>
      <c r="NDM1" s="679"/>
      <c r="NDN1" s="679"/>
      <c r="NDO1" s="679"/>
      <c r="NDP1" s="679"/>
      <c r="NDQ1" s="679"/>
      <c r="NDR1" s="679"/>
      <c r="NDS1" s="679"/>
      <c r="NDT1" s="679"/>
      <c r="NDU1" s="679"/>
      <c r="NDV1" s="679"/>
      <c r="NDW1" s="679"/>
      <c r="NDX1" s="679"/>
      <c r="NDY1" s="679"/>
      <c r="NDZ1" s="679"/>
      <c r="NEA1" s="679"/>
      <c r="NEB1" s="679"/>
      <c r="NEC1" s="679"/>
      <c r="NED1" s="679"/>
      <c r="NEE1" s="679"/>
      <c r="NEF1" s="679"/>
      <c r="NEG1" s="679"/>
      <c r="NEH1" s="679"/>
      <c r="NEI1" s="679"/>
      <c r="NEJ1" s="679"/>
      <c r="NEK1" s="679"/>
      <c r="NEL1" s="679"/>
      <c r="NEM1" s="679"/>
      <c r="NEN1" s="679"/>
      <c r="NEO1" s="679"/>
      <c r="NEP1" s="679"/>
      <c r="NEQ1" s="679"/>
      <c r="NER1" s="679"/>
      <c r="NES1" s="679"/>
      <c r="NET1" s="679"/>
      <c r="NEU1" s="679"/>
      <c r="NEV1" s="679"/>
      <c r="NEW1" s="679"/>
      <c r="NEX1" s="679"/>
      <c r="NEY1" s="679"/>
      <c r="NEZ1" s="679"/>
      <c r="NFA1" s="679"/>
      <c r="NFB1" s="679"/>
      <c r="NFC1" s="679"/>
      <c r="NFD1" s="679"/>
      <c r="NFE1" s="679"/>
      <c r="NFF1" s="679"/>
      <c r="NFG1" s="679"/>
      <c r="NFH1" s="679"/>
      <c r="NFI1" s="679"/>
      <c r="NFJ1" s="679"/>
      <c r="NFK1" s="679"/>
      <c r="NFL1" s="679"/>
      <c r="NFM1" s="679"/>
      <c r="NFN1" s="679"/>
      <c r="NFO1" s="679"/>
      <c r="NFP1" s="679"/>
      <c r="NFQ1" s="679"/>
      <c r="NFR1" s="679"/>
      <c r="NFS1" s="679"/>
      <c r="NFT1" s="679"/>
      <c r="NFU1" s="679"/>
      <c r="NFV1" s="679"/>
      <c r="NFW1" s="679"/>
      <c r="NFX1" s="679"/>
      <c r="NFY1" s="679"/>
      <c r="NFZ1" s="679"/>
      <c r="NGA1" s="679"/>
      <c r="NGB1" s="679"/>
      <c r="NGC1" s="679"/>
      <c r="NGD1" s="679"/>
      <c r="NGE1" s="679"/>
      <c r="NGF1" s="679"/>
      <c r="NGG1" s="679"/>
      <c r="NGH1" s="679"/>
      <c r="NGI1" s="679"/>
      <c r="NGJ1" s="679"/>
      <c r="NGK1" s="679"/>
      <c r="NGL1" s="679"/>
      <c r="NGM1" s="679"/>
      <c r="NGN1" s="679"/>
      <c r="NGO1" s="679"/>
      <c r="NGP1" s="679"/>
      <c r="NGQ1" s="679"/>
      <c r="NGR1" s="679"/>
      <c r="NGS1" s="679"/>
      <c r="NGT1" s="679"/>
      <c r="NGU1" s="679"/>
      <c r="NGV1" s="679"/>
      <c r="NGW1" s="679"/>
      <c r="NGX1" s="679"/>
      <c r="NGY1" s="679"/>
      <c r="NGZ1" s="679"/>
      <c r="NHA1" s="679"/>
      <c r="NHB1" s="679"/>
      <c r="NHC1" s="679"/>
      <c r="NHD1" s="679"/>
      <c r="NHE1" s="679"/>
      <c r="NHF1" s="679"/>
      <c r="NHG1" s="679"/>
      <c r="NHH1" s="679"/>
      <c r="NHI1" s="679"/>
      <c r="NHJ1" s="679"/>
      <c r="NHK1" s="679"/>
      <c r="NHL1" s="679"/>
      <c r="NHM1" s="679"/>
      <c r="NHN1" s="679"/>
      <c r="NHO1" s="679"/>
      <c r="NHP1" s="679"/>
      <c r="NHQ1" s="679"/>
      <c r="NHR1" s="679"/>
      <c r="NHS1" s="679"/>
      <c r="NHT1" s="679"/>
      <c r="NHU1" s="679"/>
      <c r="NHV1" s="679"/>
      <c r="NHW1" s="679"/>
      <c r="NHX1" s="679"/>
      <c r="NHY1" s="679"/>
      <c r="NHZ1" s="679"/>
      <c r="NIA1" s="679"/>
      <c r="NIB1" s="679"/>
      <c r="NIC1" s="679"/>
      <c r="NID1" s="679"/>
      <c r="NIE1" s="679"/>
      <c r="NIF1" s="679"/>
      <c r="NIG1" s="679"/>
      <c r="NIH1" s="679"/>
      <c r="NII1" s="679"/>
      <c r="NIJ1" s="679"/>
      <c r="NIK1" s="679"/>
      <c r="NIL1" s="679"/>
      <c r="NIM1" s="679"/>
      <c r="NIN1" s="679"/>
      <c r="NIO1" s="679"/>
      <c r="NIP1" s="679"/>
      <c r="NIQ1" s="679"/>
      <c r="NIR1" s="679"/>
      <c r="NIS1" s="679"/>
      <c r="NIT1" s="679"/>
      <c r="NIU1" s="679"/>
      <c r="NIV1" s="679"/>
      <c r="NIW1" s="679"/>
      <c r="NIX1" s="679"/>
      <c r="NIY1" s="679"/>
      <c r="NIZ1" s="679"/>
      <c r="NJA1" s="679"/>
      <c r="NJB1" s="679"/>
      <c r="NJC1" s="679"/>
      <c r="NJD1" s="679"/>
      <c r="NJE1" s="679"/>
      <c r="NJF1" s="679"/>
      <c r="NJG1" s="679"/>
      <c r="NJH1" s="679"/>
      <c r="NJI1" s="679"/>
      <c r="NJJ1" s="679"/>
      <c r="NJK1" s="679"/>
      <c r="NJL1" s="679"/>
      <c r="NJM1" s="679"/>
      <c r="NJN1" s="679"/>
      <c r="NJO1" s="679"/>
      <c r="NJP1" s="679"/>
      <c r="NJQ1" s="679"/>
      <c r="NJR1" s="679"/>
      <c r="NJS1" s="679"/>
      <c r="NJT1" s="679"/>
      <c r="NJU1" s="679"/>
      <c r="NJV1" s="679"/>
      <c r="NJW1" s="679"/>
      <c r="NJX1" s="679"/>
      <c r="NJY1" s="679"/>
      <c r="NJZ1" s="679"/>
      <c r="NKA1" s="679"/>
      <c r="NKB1" s="679"/>
      <c r="NKC1" s="679"/>
      <c r="NKD1" s="679"/>
      <c r="NKE1" s="679"/>
      <c r="NKF1" s="679"/>
      <c r="NKG1" s="679"/>
      <c r="NKH1" s="679"/>
      <c r="NKI1" s="679"/>
      <c r="NKJ1" s="679"/>
      <c r="NKK1" s="679"/>
      <c r="NKL1" s="679"/>
      <c r="NKM1" s="679"/>
      <c r="NKN1" s="679"/>
      <c r="NKO1" s="679"/>
      <c r="NKP1" s="679"/>
      <c r="NKQ1" s="679"/>
      <c r="NKR1" s="679"/>
      <c r="NKS1" s="679"/>
      <c r="NKT1" s="679"/>
      <c r="NKU1" s="679"/>
      <c r="NKV1" s="679"/>
      <c r="NKW1" s="679"/>
      <c r="NKX1" s="679"/>
      <c r="NKY1" s="679"/>
      <c r="NKZ1" s="679"/>
      <c r="NLA1" s="679"/>
      <c r="NLB1" s="679"/>
      <c r="NLC1" s="679"/>
      <c r="NLD1" s="679"/>
      <c r="NLE1" s="679"/>
      <c r="NLF1" s="679"/>
      <c r="NLG1" s="679"/>
      <c r="NLH1" s="679"/>
      <c r="NLI1" s="679"/>
      <c r="NLJ1" s="679"/>
      <c r="NLK1" s="679"/>
      <c r="NLL1" s="679"/>
      <c r="NLM1" s="679"/>
      <c r="NLN1" s="679"/>
      <c r="NLO1" s="679"/>
      <c r="NLP1" s="679"/>
      <c r="NLQ1" s="679"/>
      <c r="NLR1" s="679"/>
      <c r="NLS1" s="679"/>
      <c r="NLT1" s="679"/>
      <c r="NLU1" s="679"/>
      <c r="NLV1" s="679"/>
      <c r="NLW1" s="679"/>
      <c r="NLX1" s="679"/>
      <c r="NLY1" s="679"/>
      <c r="NLZ1" s="679"/>
      <c r="NMA1" s="679"/>
      <c r="NMB1" s="679"/>
      <c r="NMC1" s="679"/>
      <c r="NMD1" s="679"/>
      <c r="NME1" s="679"/>
      <c r="NMF1" s="679"/>
      <c r="NMG1" s="679"/>
      <c r="NMH1" s="679"/>
      <c r="NMI1" s="679"/>
      <c r="NMJ1" s="679"/>
      <c r="NMK1" s="679"/>
      <c r="NML1" s="679"/>
      <c r="NMM1" s="679"/>
      <c r="NMN1" s="679"/>
      <c r="NMO1" s="679"/>
      <c r="NMP1" s="679"/>
      <c r="NMQ1" s="679"/>
      <c r="NMR1" s="679"/>
      <c r="NMS1" s="679"/>
      <c r="NMT1" s="679"/>
      <c r="NMU1" s="679"/>
      <c r="NMV1" s="679"/>
      <c r="NMW1" s="679"/>
      <c r="NMX1" s="679"/>
      <c r="NMY1" s="679"/>
      <c r="NMZ1" s="679"/>
      <c r="NNA1" s="679"/>
      <c r="NNB1" s="679"/>
      <c r="NNC1" s="679"/>
      <c r="NND1" s="679"/>
      <c r="NNE1" s="679"/>
      <c r="NNF1" s="679"/>
      <c r="NNG1" s="679"/>
      <c r="NNH1" s="679"/>
      <c r="NNI1" s="679"/>
      <c r="NNJ1" s="679"/>
      <c r="NNK1" s="679"/>
      <c r="NNL1" s="679"/>
      <c r="NNM1" s="679"/>
      <c r="NNN1" s="679"/>
      <c r="NNO1" s="679"/>
      <c r="NNP1" s="679"/>
      <c r="NNQ1" s="679"/>
      <c r="NNR1" s="679"/>
      <c r="NNS1" s="679"/>
      <c r="NNT1" s="679"/>
      <c r="NNU1" s="679"/>
      <c r="NNV1" s="679"/>
      <c r="NNW1" s="679"/>
      <c r="NNX1" s="679"/>
      <c r="NNY1" s="679"/>
      <c r="NNZ1" s="679"/>
      <c r="NOA1" s="679"/>
      <c r="NOB1" s="679"/>
      <c r="NOC1" s="679"/>
      <c r="NOD1" s="679"/>
      <c r="NOE1" s="679"/>
      <c r="NOF1" s="679"/>
      <c r="NOG1" s="679"/>
      <c r="NOH1" s="679"/>
      <c r="NOI1" s="679"/>
      <c r="NOJ1" s="679"/>
      <c r="NOK1" s="679"/>
      <c r="NOL1" s="679"/>
      <c r="NOM1" s="679"/>
      <c r="NON1" s="679"/>
      <c r="NOO1" s="679"/>
      <c r="NOP1" s="679"/>
      <c r="NOQ1" s="679"/>
      <c r="NOR1" s="679"/>
      <c r="NOS1" s="679"/>
      <c r="NOT1" s="679"/>
      <c r="NOU1" s="679"/>
      <c r="NOV1" s="679"/>
      <c r="NOW1" s="679"/>
      <c r="NOX1" s="679"/>
      <c r="NOY1" s="679"/>
      <c r="NOZ1" s="679"/>
      <c r="NPA1" s="679"/>
      <c r="NPB1" s="679"/>
      <c r="NPC1" s="679"/>
      <c r="NPD1" s="679"/>
      <c r="NPE1" s="679"/>
      <c r="NPF1" s="679"/>
      <c r="NPG1" s="679"/>
      <c r="NPH1" s="679"/>
      <c r="NPI1" s="679"/>
      <c r="NPJ1" s="679"/>
      <c r="NPK1" s="679"/>
      <c r="NPL1" s="679"/>
      <c r="NPM1" s="679"/>
      <c r="NPN1" s="679"/>
      <c r="NPO1" s="679"/>
      <c r="NPP1" s="679"/>
      <c r="NPQ1" s="679"/>
      <c r="NPR1" s="679"/>
      <c r="NPS1" s="679"/>
      <c r="NPT1" s="679"/>
      <c r="NPU1" s="679"/>
      <c r="NPV1" s="679"/>
      <c r="NPW1" s="679"/>
      <c r="NPX1" s="679"/>
      <c r="NPY1" s="679"/>
      <c r="NPZ1" s="679"/>
      <c r="NQA1" s="679"/>
      <c r="NQB1" s="679"/>
      <c r="NQC1" s="679"/>
      <c r="NQD1" s="679"/>
      <c r="NQE1" s="679"/>
      <c r="NQF1" s="679"/>
      <c r="NQG1" s="679"/>
      <c r="NQH1" s="679"/>
      <c r="NQI1" s="679"/>
      <c r="NQJ1" s="679"/>
      <c r="NQK1" s="679"/>
      <c r="NQL1" s="679"/>
      <c r="NQM1" s="679"/>
      <c r="NQN1" s="679"/>
      <c r="NQO1" s="679"/>
      <c r="NQP1" s="679"/>
      <c r="NQQ1" s="679"/>
      <c r="NQR1" s="679"/>
      <c r="NQS1" s="679"/>
      <c r="NQT1" s="679"/>
      <c r="NQU1" s="679"/>
      <c r="NQV1" s="679"/>
      <c r="NQW1" s="679"/>
      <c r="NQX1" s="679"/>
      <c r="NQY1" s="679"/>
      <c r="NQZ1" s="679"/>
      <c r="NRA1" s="679"/>
      <c r="NRB1" s="679"/>
      <c r="NRC1" s="679"/>
      <c r="NRD1" s="679"/>
      <c r="NRE1" s="679"/>
      <c r="NRF1" s="679"/>
      <c r="NRG1" s="679"/>
      <c r="NRH1" s="679"/>
      <c r="NRI1" s="679"/>
      <c r="NRJ1" s="679"/>
      <c r="NRK1" s="679"/>
      <c r="NRL1" s="679"/>
      <c r="NRM1" s="679"/>
      <c r="NRN1" s="679"/>
      <c r="NRO1" s="679"/>
      <c r="NRP1" s="679"/>
      <c r="NRQ1" s="679"/>
      <c r="NRR1" s="679"/>
      <c r="NRS1" s="679"/>
      <c r="NRT1" s="679"/>
      <c r="NRU1" s="679"/>
      <c r="NRV1" s="679"/>
      <c r="NRW1" s="679"/>
      <c r="NRX1" s="679"/>
      <c r="NRY1" s="679"/>
      <c r="NRZ1" s="679"/>
      <c r="NSA1" s="679"/>
      <c r="NSB1" s="679"/>
      <c r="NSC1" s="679"/>
      <c r="NSD1" s="679"/>
      <c r="NSE1" s="679"/>
      <c r="NSF1" s="679"/>
      <c r="NSG1" s="679"/>
      <c r="NSH1" s="679"/>
      <c r="NSI1" s="679"/>
      <c r="NSJ1" s="679"/>
      <c r="NSK1" s="679"/>
      <c r="NSL1" s="679"/>
      <c r="NSM1" s="679"/>
      <c r="NSN1" s="679"/>
      <c r="NSO1" s="679"/>
      <c r="NSP1" s="679"/>
      <c r="NSQ1" s="679"/>
      <c r="NSR1" s="679"/>
      <c r="NSS1" s="679"/>
      <c r="NST1" s="679"/>
      <c r="NSU1" s="679"/>
      <c r="NSV1" s="679"/>
      <c r="NSW1" s="679"/>
      <c r="NSX1" s="679"/>
      <c r="NSY1" s="679"/>
      <c r="NSZ1" s="679"/>
      <c r="NTA1" s="679"/>
      <c r="NTB1" s="679"/>
      <c r="NTC1" s="679"/>
      <c r="NTD1" s="679"/>
      <c r="NTE1" s="679"/>
      <c r="NTF1" s="679"/>
      <c r="NTG1" s="679"/>
      <c r="NTH1" s="679"/>
      <c r="NTI1" s="679"/>
      <c r="NTJ1" s="679"/>
      <c r="NTK1" s="679"/>
      <c r="NTL1" s="679"/>
      <c r="NTM1" s="679"/>
      <c r="NTN1" s="679"/>
      <c r="NTO1" s="679"/>
      <c r="NTP1" s="679"/>
      <c r="NTQ1" s="679"/>
      <c r="NTR1" s="679"/>
      <c r="NTS1" s="679"/>
      <c r="NTT1" s="679"/>
      <c r="NTU1" s="679"/>
      <c r="NTV1" s="679"/>
      <c r="NTW1" s="679"/>
      <c r="NTX1" s="679"/>
      <c r="NTY1" s="679"/>
      <c r="NTZ1" s="679"/>
      <c r="NUA1" s="679"/>
      <c r="NUB1" s="679"/>
      <c r="NUC1" s="679"/>
      <c r="NUD1" s="679"/>
      <c r="NUE1" s="679"/>
      <c r="NUF1" s="679"/>
      <c r="NUG1" s="679"/>
      <c r="NUH1" s="679"/>
      <c r="NUI1" s="679"/>
      <c r="NUJ1" s="679"/>
      <c r="NUK1" s="679"/>
      <c r="NUL1" s="679"/>
      <c r="NUM1" s="679"/>
      <c r="NUN1" s="679"/>
      <c r="NUO1" s="679"/>
      <c r="NUP1" s="679"/>
      <c r="NUQ1" s="679"/>
      <c r="NUR1" s="679"/>
      <c r="NUS1" s="679"/>
      <c r="NUT1" s="679"/>
      <c r="NUU1" s="679"/>
      <c r="NUV1" s="679"/>
      <c r="NUW1" s="679"/>
      <c r="NUX1" s="679"/>
      <c r="NUY1" s="679"/>
      <c r="NUZ1" s="679"/>
      <c r="NVA1" s="679"/>
      <c r="NVB1" s="679"/>
      <c r="NVC1" s="679"/>
      <c r="NVD1" s="679"/>
      <c r="NVE1" s="679"/>
      <c r="NVF1" s="679"/>
      <c r="NVG1" s="679"/>
      <c r="NVH1" s="679"/>
      <c r="NVI1" s="679"/>
      <c r="NVJ1" s="679"/>
      <c r="NVK1" s="679"/>
      <c r="NVL1" s="679"/>
      <c r="NVM1" s="679"/>
      <c r="NVN1" s="679"/>
      <c r="NVO1" s="679"/>
      <c r="NVP1" s="679"/>
      <c r="NVQ1" s="679"/>
      <c r="NVR1" s="679"/>
      <c r="NVS1" s="679"/>
      <c r="NVT1" s="679"/>
      <c r="NVU1" s="679"/>
      <c r="NVV1" s="679"/>
      <c r="NVW1" s="679"/>
      <c r="NVX1" s="679"/>
      <c r="NVY1" s="679"/>
      <c r="NVZ1" s="679"/>
      <c r="NWA1" s="679"/>
      <c r="NWB1" s="679"/>
      <c r="NWC1" s="679"/>
      <c r="NWD1" s="679"/>
      <c r="NWE1" s="679"/>
      <c r="NWF1" s="679"/>
      <c r="NWG1" s="679"/>
      <c r="NWH1" s="679"/>
      <c r="NWI1" s="679"/>
      <c r="NWJ1" s="679"/>
      <c r="NWK1" s="679"/>
      <c r="NWL1" s="679"/>
      <c r="NWM1" s="679"/>
      <c r="NWN1" s="679"/>
      <c r="NWO1" s="679"/>
      <c r="NWP1" s="679"/>
      <c r="NWQ1" s="679"/>
      <c r="NWR1" s="679"/>
      <c r="NWS1" s="679"/>
      <c r="NWT1" s="679"/>
      <c r="NWU1" s="679"/>
      <c r="NWV1" s="679"/>
      <c r="NWW1" s="679"/>
      <c r="NWX1" s="679"/>
      <c r="NWY1" s="679"/>
      <c r="NWZ1" s="679"/>
      <c r="NXA1" s="679"/>
      <c r="NXB1" s="679"/>
      <c r="NXC1" s="679"/>
      <c r="NXD1" s="679"/>
      <c r="NXE1" s="679"/>
      <c r="NXF1" s="679"/>
      <c r="NXG1" s="679"/>
      <c r="NXH1" s="679"/>
      <c r="NXI1" s="679"/>
      <c r="NXJ1" s="679"/>
      <c r="NXK1" s="679"/>
      <c r="NXL1" s="679"/>
      <c r="NXM1" s="679"/>
      <c r="NXN1" s="679"/>
      <c r="NXO1" s="679"/>
      <c r="NXP1" s="679"/>
      <c r="NXQ1" s="679"/>
      <c r="NXR1" s="679"/>
      <c r="NXS1" s="679"/>
      <c r="NXT1" s="679"/>
      <c r="NXU1" s="679"/>
      <c r="NXV1" s="679"/>
      <c r="NXW1" s="679"/>
      <c r="NXX1" s="679"/>
      <c r="NXY1" s="679"/>
      <c r="NXZ1" s="679"/>
      <c r="NYA1" s="679"/>
      <c r="NYB1" s="679"/>
      <c r="NYC1" s="679"/>
      <c r="NYD1" s="679"/>
      <c r="NYE1" s="679"/>
      <c r="NYF1" s="679"/>
      <c r="NYG1" s="679"/>
      <c r="NYH1" s="679"/>
      <c r="NYI1" s="679"/>
      <c r="NYJ1" s="679"/>
      <c r="NYK1" s="679"/>
      <c r="NYL1" s="679"/>
      <c r="NYM1" s="679"/>
      <c r="NYN1" s="679"/>
      <c r="NYO1" s="679"/>
      <c r="NYP1" s="679"/>
      <c r="NYQ1" s="679"/>
      <c r="NYR1" s="679"/>
      <c r="NYS1" s="679"/>
      <c r="NYT1" s="679"/>
      <c r="NYU1" s="679"/>
      <c r="NYV1" s="679"/>
      <c r="NYW1" s="679"/>
      <c r="NYX1" s="679"/>
      <c r="NYY1" s="679"/>
      <c r="NYZ1" s="679"/>
      <c r="NZA1" s="679"/>
      <c r="NZB1" s="679"/>
      <c r="NZC1" s="679"/>
      <c r="NZD1" s="679"/>
      <c r="NZE1" s="679"/>
      <c r="NZF1" s="679"/>
      <c r="NZG1" s="679"/>
      <c r="NZH1" s="679"/>
      <c r="NZI1" s="679"/>
      <c r="NZJ1" s="679"/>
      <c r="NZK1" s="679"/>
      <c r="NZL1" s="679"/>
      <c r="NZM1" s="679"/>
      <c r="NZN1" s="679"/>
      <c r="NZO1" s="679"/>
      <c r="NZP1" s="679"/>
      <c r="NZQ1" s="679"/>
      <c r="NZR1" s="679"/>
      <c r="NZS1" s="679"/>
      <c r="NZT1" s="679"/>
      <c r="NZU1" s="679"/>
      <c r="NZV1" s="679"/>
      <c r="NZW1" s="679"/>
      <c r="NZX1" s="679"/>
      <c r="NZY1" s="679"/>
      <c r="NZZ1" s="679"/>
      <c r="OAA1" s="679"/>
      <c r="OAB1" s="679"/>
      <c r="OAC1" s="679"/>
      <c r="OAD1" s="679"/>
      <c r="OAE1" s="679"/>
      <c r="OAF1" s="679"/>
      <c r="OAG1" s="679"/>
      <c r="OAH1" s="679"/>
      <c r="OAI1" s="679"/>
      <c r="OAJ1" s="679"/>
      <c r="OAK1" s="679"/>
      <c r="OAL1" s="679"/>
      <c r="OAM1" s="679"/>
      <c r="OAN1" s="679"/>
      <c r="OAO1" s="679"/>
      <c r="OAP1" s="679"/>
      <c r="OAQ1" s="679"/>
      <c r="OAR1" s="679"/>
      <c r="OAS1" s="679"/>
      <c r="OAT1" s="679"/>
      <c r="OAU1" s="679"/>
      <c r="OAV1" s="679"/>
      <c r="OAW1" s="679"/>
      <c r="OAX1" s="679"/>
      <c r="OAY1" s="679"/>
      <c r="OAZ1" s="679"/>
      <c r="OBA1" s="679"/>
      <c r="OBB1" s="679"/>
      <c r="OBC1" s="679"/>
      <c r="OBD1" s="679"/>
      <c r="OBE1" s="679"/>
      <c r="OBF1" s="679"/>
      <c r="OBG1" s="679"/>
      <c r="OBH1" s="679"/>
      <c r="OBI1" s="679"/>
      <c r="OBJ1" s="679"/>
      <c r="OBK1" s="679"/>
      <c r="OBL1" s="679"/>
      <c r="OBM1" s="679"/>
      <c r="OBN1" s="679"/>
      <c r="OBO1" s="679"/>
      <c r="OBP1" s="679"/>
      <c r="OBQ1" s="679"/>
      <c r="OBR1" s="679"/>
      <c r="OBS1" s="679"/>
      <c r="OBT1" s="679"/>
      <c r="OBU1" s="679"/>
      <c r="OBV1" s="679"/>
      <c r="OBW1" s="679"/>
      <c r="OBX1" s="679"/>
      <c r="OBY1" s="679"/>
      <c r="OBZ1" s="679"/>
      <c r="OCA1" s="679"/>
      <c r="OCB1" s="679"/>
      <c r="OCC1" s="679"/>
      <c r="OCD1" s="679"/>
      <c r="OCE1" s="679"/>
      <c r="OCF1" s="679"/>
      <c r="OCG1" s="679"/>
      <c r="OCH1" s="679"/>
      <c r="OCI1" s="679"/>
      <c r="OCJ1" s="679"/>
      <c r="OCK1" s="679"/>
      <c r="OCL1" s="679"/>
      <c r="OCM1" s="679"/>
      <c r="OCN1" s="679"/>
      <c r="OCO1" s="679"/>
      <c r="OCP1" s="679"/>
      <c r="OCQ1" s="679"/>
      <c r="OCR1" s="679"/>
      <c r="OCS1" s="679"/>
      <c r="OCT1" s="679"/>
      <c r="OCU1" s="679"/>
      <c r="OCV1" s="679"/>
      <c r="OCW1" s="679"/>
      <c r="OCX1" s="679"/>
      <c r="OCY1" s="679"/>
      <c r="OCZ1" s="679"/>
      <c r="ODA1" s="679"/>
      <c r="ODB1" s="679"/>
      <c r="ODC1" s="679"/>
      <c r="ODD1" s="679"/>
      <c r="ODE1" s="679"/>
      <c r="ODF1" s="679"/>
      <c r="ODG1" s="679"/>
      <c r="ODH1" s="679"/>
      <c r="ODI1" s="679"/>
      <c r="ODJ1" s="679"/>
      <c r="ODK1" s="679"/>
      <c r="ODL1" s="679"/>
      <c r="ODM1" s="679"/>
      <c r="ODN1" s="679"/>
      <c r="ODO1" s="679"/>
      <c r="ODP1" s="679"/>
      <c r="ODQ1" s="679"/>
      <c r="ODR1" s="679"/>
      <c r="ODS1" s="679"/>
      <c r="ODT1" s="679"/>
      <c r="ODU1" s="679"/>
      <c r="ODV1" s="679"/>
      <c r="ODW1" s="679"/>
      <c r="ODX1" s="679"/>
      <c r="ODY1" s="679"/>
      <c r="ODZ1" s="679"/>
      <c r="OEA1" s="679"/>
      <c r="OEB1" s="679"/>
      <c r="OEC1" s="679"/>
      <c r="OED1" s="679"/>
      <c r="OEE1" s="679"/>
      <c r="OEF1" s="679"/>
      <c r="OEG1" s="679"/>
      <c r="OEH1" s="679"/>
      <c r="OEI1" s="679"/>
      <c r="OEJ1" s="679"/>
      <c r="OEK1" s="679"/>
      <c r="OEL1" s="679"/>
      <c r="OEM1" s="679"/>
      <c r="OEN1" s="679"/>
      <c r="OEO1" s="679"/>
      <c r="OEP1" s="679"/>
      <c r="OEQ1" s="679"/>
      <c r="OER1" s="679"/>
      <c r="OES1" s="679"/>
      <c r="OET1" s="679"/>
      <c r="OEU1" s="679"/>
      <c r="OEV1" s="679"/>
      <c r="OEW1" s="679"/>
      <c r="OEX1" s="679"/>
      <c r="OEY1" s="679"/>
      <c r="OEZ1" s="679"/>
      <c r="OFA1" s="679"/>
      <c r="OFB1" s="679"/>
      <c r="OFC1" s="679"/>
      <c r="OFD1" s="679"/>
      <c r="OFE1" s="679"/>
      <c r="OFF1" s="679"/>
      <c r="OFG1" s="679"/>
      <c r="OFH1" s="679"/>
      <c r="OFI1" s="679"/>
      <c r="OFJ1" s="679"/>
      <c r="OFK1" s="679"/>
      <c r="OFL1" s="679"/>
      <c r="OFM1" s="679"/>
      <c r="OFN1" s="679"/>
      <c r="OFO1" s="679"/>
      <c r="OFP1" s="679"/>
      <c r="OFQ1" s="679"/>
      <c r="OFR1" s="679"/>
      <c r="OFS1" s="679"/>
      <c r="OFT1" s="679"/>
      <c r="OFU1" s="679"/>
      <c r="OFV1" s="679"/>
      <c r="OFW1" s="679"/>
      <c r="OFX1" s="679"/>
      <c r="OFY1" s="679"/>
      <c r="OFZ1" s="679"/>
      <c r="OGA1" s="679"/>
      <c r="OGB1" s="679"/>
      <c r="OGC1" s="679"/>
      <c r="OGD1" s="679"/>
      <c r="OGE1" s="679"/>
      <c r="OGF1" s="679"/>
      <c r="OGG1" s="679"/>
      <c r="OGH1" s="679"/>
      <c r="OGI1" s="679"/>
      <c r="OGJ1" s="679"/>
      <c r="OGK1" s="679"/>
      <c r="OGL1" s="679"/>
      <c r="OGM1" s="679"/>
      <c r="OGN1" s="679"/>
      <c r="OGO1" s="679"/>
      <c r="OGP1" s="679"/>
      <c r="OGQ1" s="679"/>
      <c r="OGR1" s="679"/>
      <c r="OGS1" s="679"/>
      <c r="OGT1" s="679"/>
      <c r="OGU1" s="679"/>
      <c r="OGV1" s="679"/>
      <c r="OGW1" s="679"/>
      <c r="OGX1" s="679"/>
      <c r="OGY1" s="679"/>
      <c r="OGZ1" s="679"/>
      <c r="OHA1" s="679"/>
      <c r="OHB1" s="679"/>
      <c r="OHC1" s="679"/>
      <c r="OHD1" s="679"/>
      <c r="OHE1" s="679"/>
      <c r="OHF1" s="679"/>
      <c r="OHG1" s="679"/>
      <c r="OHH1" s="679"/>
      <c r="OHI1" s="679"/>
      <c r="OHJ1" s="679"/>
      <c r="OHK1" s="679"/>
      <c r="OHL1" s="679"/>
      <c r="OHM1" s="679"/>
      <c r="OHN1" s="679"/>
      <c r="OHO1" s="679"/>
      <c r="OHP1" s="679"/>
      <c r="OHQ1" s="679"/>
      <c r="OHR1" s="679"/>
      <c r="OHS1" s="679"/>
      <c r="OHT1" s="679"/>
      <c r="OHU1" s="679"/>
      <c r="OHV1" s="679"/>
      <c r="OHW1" s="679"/>
      <c r="OHX1" s="679"/>
      <c r="OHY1" s="679"/>
      <c r="OHZ1" s="679"/>
      <c r="OIA1" s="679"/>
      <c r="OIB1" s="679"/>
      <c r="OIC1" s="679"/>
      <c r="OID1" s="679"/>
      <c r="OIE1" s="679"/>
      <c r="OIF1" s="679"/>
      <c r="OIG1" s="679"/>
      <c r="OIH1" s="679"/>
      <c r="OII1" s="679"/>
      <c r="OIJ1" s="679"/>
      <c r="OIK1" s="679"/>
      <c r="OIL1" s="679"/>
      <c r="OIM1" s="679"/>
      <c r="OIN1" s="679"/>
      <c r="OIO1" s="679"/>
      <c r="OIP1" s="679"/>
      <c r="OIQ1" s="679"/>
      <c r="OIR1" s="679"/>
      <c r="OIS1" s="679"/>
      <c r="OIT1" s="679"/>
      <c r="OIU1" s="679"/>
      <c r="OIV1" s="679"/>
      <c r="OIW1" s="679"/>
      <c r="OIX1" s="679"/>
      <c r="OIY1" s="679"/>
      <c r="OIZ1" s="679"/>
      <c r="OJA1" s="679"/>
      <c r="OJB1" s="679"/>
      <c r="OJC1" s="679"/>
      <c r="OJD1" s="679"/>
      <c r="OJE1" s="679"/>
      <c r="OJF1" s="679"/>
      <c r="OJG1" s="679"/>
      <c r="OJH1" s="679"/>
      <c r="OJI1" s="679"/>
      <c r="OJJ1" s="679"/>
      <c r="OJK1" s="679"/>
      <c r="OJL1" s="679"/>
      <c r="OJM1" s="679"/>
      <c r="OJN1" s="679"/>
      <c r="OJO1" s="679"/>
      <c r="OJP1" s="679"/>
      <c r="OJQ1" s="679"/>
      <c r="OJR1" s="679"/>
      <c r="OJS1" s="679"/>
      <c r="OJT1" s="679"/>
      <c r="OJU1" s="679"/>
      <c r="OJV1" s="679"/>
      <c r="OJW1" s="679"/>
      <c r="OJX1" s="679"/>
      <c r="OJY1" s="679"/>
      <c r="OJZ1" s="679"/>
      <c r="OKA1" s="679"/>
      <c r="OKB1" s="679"/>
      <c r="OKC1" s="679"/>
      <c r="OKD1" s="679"/>
      <c r="OKE1" s="679"/>
      <c r="OKF1" s="679"/>
      <c r="OKG1" s="679"/>
      <c r="OKH1" s="679"/>
      <c r="OKI1" s="679"/>
      <c r="OKJ1" s="679"/>
      <c r="OKK1" s="679"/>
      <c r="OKL1" s="679"/>
      <c r="OKM1" s="679"/>
      <c r="OKN1" s="679"/>
      <c r="OKO1" s="679"/>
      <c r="OKP1" s="679"/>
      <c r="OKQ1" s="679"/>
      <c r="OKR1" s="679"/>
      <c r="OKS1" s="679"/>
      <c r="OKT1" s="679"/>
      <c r="OKU1" s="679"/>
      <c r="OKV1" s="679"/>
      <c r="OKW1" s="679"/>
      <c r="OKX1" s="679"/>
      <c r="OKY1" s="679"/>
      <c r="OKZ1" s="679"/>
      <c r="OLA1" s="679"/>
      <c r="OLB1" s="679"/>
      <c r="OLC1" s="679"/>
      <c r="OLD1" s="679"/>
      <c r="OLE1" s="679"/>
      <c r="OLF1" s="679"/>
      <c r="OLG1" s="679"/>
      <c r="OLH1" s="679"/>
      <c r="OLI1" s="679"/>
      <c r="OLJ1" s="679"/>
      <c r="OLK1" s="679"/>
      <c r="OLL1" s="679"/>
      <c r="OLM1" s="679"/>
      <c r="OLN1" s="679"/>
      <c r="OLO1" s="679"/>
      <c r="OLP1" s="679"/>
      <c r="OLQ1" s="679"/>
      <c r="OLR1" s="679"/>
      <c r="OLS1" s="679"/>
      <c r="OLT1" s="679"/>
      <c r="OLU1" s="679"/>
      <c r="OLV1" s="679"/>
      <c r="OLW1" s="679"/>
      <c r="OLX1" s="679"/>
      <c r="OLY1" s="679"/>
      <c r="OLZ1" s="679"/>
      <c r="OMA1" s="679"/>
      <c r="OMB1" s="679"/>
      <c r="OMC1" s="679"/>
      <c r="OMD1" s="679"/>
      <c r="OME1" s="679"/>
      <c r="OMF1" s="679"/>
      <c r="OMG1" s="679"/>
      <c r="OMH1" s="679"/>
      <c r="OMI1" s="679"/>
      <c r="OMJ1" s="679"/>
      <c r="OMK1" s="679"/>
      <c r="OML1" s="679"/>
      <c r="OMM1" s="679"/>
      <c r="OMN1" s="679"/>
      <c r="OMO1" s="679"/>
      <c r="OMP1" s="679"/>
      <c r="OMQ1" s="679"/>
      <c r="OMR1" s="679"/>
      <c r="OMS1" s="679"/>
      <c r="OMT1" s="679"/>
      <c r="OMU1" s="679"/>
      <c r="OMV1" s="679"/>
      <c r="OMW1" s="679"/>
      <c r="OMX1" s="679"/>
      <c r="OMY1" s="679"/>
      <c r="OMZ1" s="679"/>
      <c r="ONA1" s="679"/>
      <c r="ONB1" s="679"/>
      <c r="ONC1" s="679"/>
      <c r="OND1" s="679"/>
      <c r="ONE1" s="679"/>
      <c r="ONF1" s="679"/>
      <c r="ONG1" s="679"/>
      <c r="ONH1" s="679"/>
      <c r="ONI1" s="679"/>
      <c r="ONJ1" s="679"/>
      <c r="ONK1" s="679"/>
      <c r="ONL1" s="679"/>
      <c r="ONM1" s="679"/>
      <c r="ONN1" s="679"/>
      <c r="ONO1" s="679"/>
      <c r="ONP1" s="679"/>
      <c r="ONQ1" s="679"/>
      <c r="ONR1" s="679"/>
      <c r="ONS1" s="679"/>
      <c r="ONT1" s="679"/>
      <c r="ONU1" s="679"/>
      <c r="ONV1" s="679"/>
      <c r="ONW1" s="679"/>
      <c r="ONX1" s="679"/>
      <c r="ONY1" s="679"/>
      <c r="ONZ1" s="679"/>
      <c r="OOA1" s="679"/>
      <c r="OOB1" s="679"/>
      <c r="OOC1" s="679"/>
      <c r="OOD1" s="679"/>
      <c r="OOE1" s="679"/>
      <c r="OOF1" s="679"/>
      <c r="OOG1" s="679"/>
      <c r="OOH1" s="679"/>
      <c r="OOI1" s="679"/>
      <c r="OOJ1" s="679"/>
      <c r="OOK1" s="679"/>
      <c r="OOL1" s="679"/>
      <c r="OOM1" s="679"/>
      <c r="OON1" s="679"/>
      <c r="OOO1" s="679"/>
      <c r="OOP1" s="679"/>
      <c r="OOQ1" s="679"/>
      <c r="OOR1" s="679"/>
      <c r="OOS1" s="679"/>
      <c r="OOT1" s="679"/>
      <c r="OOU1" s="679"/>
      <c r="OOV1" s="679"/>
      <c r="OOW1" s="679"/>
      <c r="OOX1" s="679"/>
      <c r="OOY1" s="679"/>
      <c r="OOZ1" s="679"/>
      <c r="OPA1" s="679"/>
      <c r="OPB1" s="679"/>
      <c r="OPC1" s="679"/>
      <c r="OPD1" s="679"/>
      <c r="OPE1" s="679"/>
      <c r="OPF1" s="679"/>
      <c r="OPG1" s="679"/>
      <c r="OPH1" s="679"/>
      <c r="OPI1" s="679"/>
      <c r="OPJ1" s="679"/>
      <c r="OPK1" s="679"/>
      <c r="OPL1" s="679"/>
      <c r="OPM1" s="679"/>
      <c r="OPN1" s="679"/>
      <c r="OPO1" s="679"/>
      <c r="OPP1" s="679"/>
      <c r="OPQ1" s="679"/>
      <c r="OPR1" s="679"/>
      <c r="OPS1" s="679"/>
      <c r="OPT1" s="679"/>
      <c r="OPU1" s="679"/>
      <c r="OPV1" s="679"/>
      <c r="OPW1" s="679"/>
      <c r="OPX1" s="679"/>
      <c r="OPY1" s="679"/>
      <c r="OPZ1" s="679"/>
      <c r="OQA1" s="679"/>
      <c r="OQB1" s="679"/>
      <c r="OQC1" s="679"/>
      <c r="OQD1" s="679"/>
      <c r="OQE1" s="679"/>
      <c r="OQF1" s="679"/>
      <c r="OQG1" s="679"/>
      <c r="OQH1" s="679"/>
      <c r="OQI1" s="679"/>
      <c r="OQJ1" s="679"/>
      <c r="OQK1" s="679"/>
      <c r="OQL1" s="679"/>
      <c r="OQM1" s="679"/>
      <c r="OQN1" s="679"/>
      <c r="OQO1" s="679"/>
      <c r="OQP1" s="679"/>
      <c r="OQQ1" s="679"/>
      <c r="OQR1" s="679"/>
      <c r="OQS1" s="679"/>
      <c r="OQT1" s="679"/>
      <c r="OQU1" s="679"/>
      <c r="OQV1" s="679"/>
      <c r="OQW1" s="679"/>
      <c r="OQX1" s="679"/>
      <c r="OQY1" s="679"/>
      <c r="OQZ1" s="679"/>
      <c r="ORA1" s="679"/>
      <c r="ORB1" s="679"/>
      <c r="ORC1" s="679"/>
      <c r="ORD1" s="679"/>
      <c r="ORE1" s="679"/>
      <c r="ORF1" s="679"/>
      <c r="ORG1" s="679"/>
      <c r="ORH1" s="679"/>
      <c r="ORI1" s="679"/>
      <c r="ORJ1" s="679"/>
      <c r="ORK1" s="679"/>
      <c r="ORL1" s="679"/>
      <c r="ORM1" s="679"/>
      <c r="ORN1" s="679"/>
      <c r="ORO1" s="679"/>
      <c r="ORP1" s="679"/>
      <c r="ORQ1" s="679"/>
      <c r="ORR1" s="679"/>
      <c r="ORS1" s="679"/>
      <c r="ORT1" s="679"/>
      <c r="ORU1" s="679"/>
      <c r="ORV1" s="679"/>
      <c r="ORW1" s="679"/>
      <c r="ORX1" s="679"/>
      <c r="ORY1" s="679"/>
      <c r="ORZ1" s="679"/>
      <c r="OSA1" s="679"/>
      <c r="OSB1" s="679"/>
      <c r="OSC1" s="679"/>
      <c r="OSD1" s="679"/>
      <c r="OSE1" s="679"/>
      <c r="OSF1" s="679"/>
      <c r="OSG1" s="679"/>
      <c r="OSH1" s="679"/>
      <c r="OSI1" s="679"/>
      <c r="OSJ1" s="679"/>
      <c r="OSK1" s="679"/>
      <c r="OSL1" s="679"/>
      <c r="OSM1" s="679"/>
      <c r="OSN1" s="679"/>
      <c r="OSO1" s="679"/>
      <c r="OSP1" s="679"/>
      <c r="OSQ1" s="679"/>
      <c r="OSR1" s="679"/>
      <c r="OSS1" s="679"/>
      <c r="OST1" s="679"/>
      <c r="OSU1" s="679"/>
      <c r="OSV1" s="679"/>
      <c r="OSW1" s="679"/>
      <c r="OSX1" s="679"/>
      <c r="OSY1" s="679"/>
      <c r="OSZ1" s="679"/>
      <c r="OTA1" s="679"/>
      <c r="OTB1" s="679"/>
      <c r="OTC1" s="679"/>
      <c r="OTD1" s="679"/>
      <c r="OTE1" s="679"/>
      <c r="OTF1" s="679"/>
      <c r="OTG1" s="679"/>
      <c r="OTH1" s="679"/>
      <c r="OTI1" s="679"/>
      <c r="OTJ1" s="679"/>
      <c r="OTK1" s="679"/>
      <c r="OTL1" s="679"/>
      <c r="OTM1" s="679"/>
      <c r="OTN1" s="679"/>
      <c r="OTO1" s="679"/>
      <c r="OTP1" s="679"/>
      <c r="OTQ1" s="679"/>
      <c r="OTR1" s="679"/>
      <c r="OTS1" s="679"/>
      <c r="OTT1" s="679"/>
      <c r="OTU1" s="679"/>
      <c r="OTV1" s="679"/>
      <c r="OTW1" s="679"/>
      <c r="OTX1" s="679"/>
      <c r="OTY1" s="679"/>
      <c r="OTZ1" s="679"/>
      <c r="OUA1" s="679"/>
      <c r="OUB1" s="679"/>
      <c r="OUC1" s="679"/>
      <c r="OUD1" s="679"/>
      <c r="OUE1" s="679"/>
      <c r="OUF1" s="679"/>
      <c r="OUG1" s="679"/>
      <c r="OUH1" s="679"/>
      <c r="OUI1" s="679"/>
      <c r="OUJ1" s="679"/>
      <c r="OUK1" s="679"/>
      <c r="OUL1" s="679"/>
      <c r="OUM1" s="679"/>
      <c r="OUN1" s="679"/>
      <c r="OUO1" s="679"/>
      <c r="OUP1" s="679"/>
      <c r="OUQ1" s="679"/>
      <c r="OUR1" s="679"/>
      <c r="OUS1" s="679"/>
      <c r="OUT1" s="679"/>
      <c r="OUU1" s="679"/>
      <c r="OUV1" s="679"/>
      <c r="OUW1" s="679"/>
      <c r="OUX1" s="679"/>
      <c r="OUY1" s="679"/>
      <c r="OUZ1" s="679"/>
      <c r="OVA1" s="679"/>
      <c r="OVB1" s="679"/>
      <c r="OVC1" s="679"/>
      <c r="OVD1" s="679"/>
      <c r="OVE1" s="679"/>
      <c r="OVF1" s="679"/>
      <c r="OVG1" s="679"/>
      <c r="OVH1" s="679"/>
      <c r="OVI1" s="679"/>
      <c r="OVJ1" s="679"/>
      <c r="OVK1" s="679"/>
      <c r="OVL1" s="679"/>
      <c r="OVM1" s="679"/>
      <c r="OVN1" s="679"/>
      <c r="OVO1" s="679"/>
      <c r="OVP1" s="679"/>
      <c r="OVQ1" s="679"/>
      <c r="OVR1" s="679"/>
      <c r="OVS1" s="679"/>
      <c r="OVT1" s="679"/>
      <c r="OVU1" s="679"/>
      <c r="OVV1" s="679"/>
      <c r="OVW1" s="679"/>
      <c r="OVX1" s="679"/>
      <c r="OVY1" s="679"/>
      <c r="OVZ1" s="679"/>
      <c r="OWA1" s="679"/>
      <c r="OWB1" s="679"/>
      <c r="OWC1" s="679"/>
      <c r="OWD1" s="679"/>
      <c r="OWE1" s="679"/>
      <c r="OWF1" s="679"/>
      <c r="OWG1" s="679"/>
      <c r="OWH1" s="679"/>
      <c r="OWI1" s="679"/>
      <c r="OWJ1" s="679"/>
      <c r="OWK1" s="679"/>
      <c r="OWL1" s="679"/>
      <c r="OWM1" s="679"/>
      <c r="OWN1" s="679"/>
      <c r="OWO1" s="679"/>
      <c r="OWP1" s="679"/>
      <c r="OWQ1" s="679"/>
      <c r="OWR1" s="679"/>
      <c r="OWS1" s="679"/>
      <c r="OWT1" s="679"/>
      <c r="OWU1" s="679"/>
      <c r="OWV1" s="679"/>
      <c r="OWW1" s="679"/>
      <c r="OWX1" s="679"/>
      <c r="OWY1" s="679"/>
      <c r="OWZ1" s="679"/>
      <c r="OXA1" s="679"/>
      <c r="OXB1" s="679"/>
      <c r="OXC1" s="679"/>
      <c r="OXD1" s="679"/>
      <c r="OXE1" s="679"/>
      <c r="OXF1" s="679"/>
      <c r="OXG1" s="679"/>
      <c r="OXH1" s="679"/>
      <c r="OXI1" s="679"/>
      <c r="OXJ1" s="679"/>
      <c r="OXK1" s="679"/>
      <c r="OXL1" s="679"/>
      <c r="OXM1" s="679"/>
      <c r="OXN1" s="679"/>
      <c r="OXO1" s="679"/>
      <c r="OXP1" s="679"/>
      <c r="OXQ1" s="679"/>
      <c r="OXR1" s="679"/>
      <c r="OXS1" s="679"/>
      <c r="OXT1" s="679"/>
      <c r="OXU1" s="679"/>
      <c r="OXV1" s="679"/>
      <c r="OXW1" s="679"/>
      <c r="OXX1" s="679"/>
      <c r="OXY1" s="679"/>
      <c r="OXZ1" s="679"/>
      <c r="OYA1" s="679"/>
      <c r="OYB1" s="679"/>
      <c r="OYC1" s="679"/>
      <c r="OYD1" s="679"/>
      <c r="OYE1" s="679"/>
      <c r="OYF1" s="679"/>
      <c r="OYG1" s="679"/>
      <c r="OYH1" s="679"/>
      <c r="OYI1" s="679"/>
      <c r="OYJ1" s="679"/>
      <c r="OYK1" s="679"/>
      <c r="OYL1" s="679"/>
      <c r="OYM1" s="679"/>
      <c r="OYN1" s="679"/>
      <c r="OYO1" s="679"/>
      <c r="OYP1" s="679"/>
      <c r="OYQ1" s="679"/>
      <c r="OYR1" s="679"/>
      <c r="OYS1" s="679"/>
      <c r="OYT1" s="679"/>
      <c r="OYU1" s="679"/>
      <c r="OYV1" s="679"/>
      <c r="OYW1" s="679"/>
      <c r="OYX1" s="679"/>
      <c r="OYY1" s="679"/>
      <c r="OYZ1" s="679"/>
      <c r="OZA1" s="679"/>
      <c r="OZB1" s="679"/>
      <c r="OZC1" s="679"/>
      <c r="OZD1" s="679"/>
      <c r="OZE1" s="679"/>
      <c r="OZF1" s="679"/>
      <c r="OZG1" s="679"/>
      <c r="OZH1" s="679"/>
      <c r="OZI1" s="679"/>
      <c r="OZJ1" s="679"/>
      <c r="OZK1" s="679"/>
      <c r="OZL1" s="679"/>
      <c r="OZM1" s="679"/>
      <c r="OZN1" s="679"/>
      <c r="OZO1" s="679"/>
      <c r="OZP1" s="679"/>
      <c r="OZQ1" s="679"/>
      <c r="OZR1" s="679"/>
      <c r="OZS1" s="679"/>
      <c r="OZT1" s="679"/>
      <c r="OZU1" s="679"/>
      <c r="OZV1" s="679"/>
      <c r="OZW1" s="679"/>
      <c r="OZX1" s="679"/>
      <c r="OZY1" s="679"/>
      <c r="OZZ1" s="679"/>
      <c r="PAA1" s="679"/>
      <c r="PAB1" s="679"/>
      <c r="PAC1" s="679"/>
      <c r="PAD1" s="679"/>
      <c r="PAE1" s="679"/>
      <c r="PAF1" s="679"/>
      <c r="PAG1" s="679"/>
      <c r="PAH1" s="679"/>
      <c r="PAI1" s="679"/>
      <c r="PAJ1" s="679"/>
      <c r="PAK1" s="679"/>
      <c r="PAL1" s="679"/>
      <c r="PAM1" s="679"/>
      <c r="PAN1" s="679"/>
      <c r="PAO1" s="679"/>
      <c r="PAP1" s="679"/>
      <c r="PAQ1" s="679"/>
      <c r="PAR1" s="679"/>
      <c r="PAS1" s="679"/>
      <c r="PAT1" s="679"/>
      <c r="PAU1" s="679"/>
      <c r="PAV1" s="679"/>
      <c r="PAW1" s="679"/>
      <c r="PAX1" s="679"/>
      <c r="PAY1" s="679"/>
      <c r="PAZ1" s="679"/>
      <c r="PBA1" s="679"/>
      <c r="PBB1" s="679"/>
      <c r="PBC1" s="679"/>
      <c r="PBD1" s="679"/>
      <c r="PBE1" s="679"/>
      <c r="PBF1" s="679"/>
      <c r="PBG1" s="679"/>
      <c r="PBH1" s="679"/>
      <c r="PBI1" s="679"/>
      <c r="PBJ1" s="679"/>
      <c r="PBK1" s="679"/>
      <c r="PBL1" s="679"/>
      <c r="PBM1" s="679"/>
      <c r="PBN1" s="679"/>
      <c r="PBO1" s="679"/>
      <c r="PBP1" s="679"/>
      <c r="PBQ1" s="679"/>
      <c r="PBR1" s="679"/>
      <c r="PBS1" s="679"/>
      <c r="PBT1" s="679"/>
      <c r="PBU1" s="679"/>
      <c r="PBV1" s="679"/>
      <c r="PBW1" s="679"/>
      <c r="PBX1" s="679"/>
      <c r="PBY1" s="679"/>
      <c r="PBZ1" s="679"/>
      <c r="PCA1" s="679"/>
      <c r="PCB1" s="679"/>
      <c r="PCC1" s="679"/>
      <c r="PCD1" s="679"/>
      <c r="PCE1" s="679"/>
      <c r="PCF1" s="679"/>
      <c r="PCG1" s="679"/>
      <c r="PCH1" s="679"/>
      <c r="PCI1" s="679"/>
      <c r="PCJ1" s="679"/>
      <c r="PCK1" s="679"/>
      <c r="PCL1" s="679"/>
      <c r="PCM1" s="679"/>
      <c r="PCN1" s="679"/>
      <c r="PCO1" s="679"/>
      <c r="PCP1" s="679"/>
      <c r="PCQ1" s="679"/>
      <c r="PCR1" s="679"/>
      <c r="PCS1" s="679"/>
      <c r="PCT1" s="679"/>
      <c r="PCU1" s="679"/>
      <c r="PCV1" s="679"/>
      <c r="PCW1" s="679"/>
      <c r="PCX1" s="679"/>
      <c r="PCY1" s="679"/>
      <c r="PCZ1" s="679"/>
      <c r="PDA1" s="679"/>
      <c r="PDB1" s="679"/>
      <c r="PDC1" s="679"/>
      <c r="PDD1" s="679"/>
      <c r="PDE1" s="679"/>
      <c r="PDF1" s="679"/>
      <c r="PDG1" s="679"/>
      <c r="PDH1" s="679"/>
      <c r="PDI1" s="679"/>
      <c r="PDJ1" s="679"/>
      <c r="PDK1" s="679"/>
      <c r="PDL1" s="679"/>
      <c r="PDM1" s="679"/>
      <c r="PDN1" s="679"/>
      <c r="PDO1" s="679"/>
      <c r="PDP1" s="679"/>
      <c r="PDQ1" s="679"/>
      <c r="PDR1" s="679"/>
      <c r="PDS1" s="679"/>
      <c r="PDT1" s="679"/>
      <c r="PDU1" s="679"/>
      <c r="PDV1" s="679"/>
      <c r="PDW1" s="679"/>
      <c r="PDX1" s="679"/>
      <c r="PDY1" s="679"/>
      <c r="PDZ1" s="679"/>
      <c r="PEA1" s="679"/>
      <c r="PEB1" s="679"/>
      <c r="PEC1" s="679"/>
      <c r="PED1" s="679"/>
      <c r="PEE1" s="679"/>
      <c r="PEF1" s="679"/>
      <c r="PEG1" s="679"/>
      <c r="PEH1" s="679"/>
      <c r="PEI1" s="679"/>
      <c r="PEJ1" s="679"/>
      <c r="PEK1" s="679"/>
      <c r="PEL1" s="679"/>
      <c r="PEM1" s="679"/>
      <c r="PEN1" s="679"/>
      <c r="PEO1" s="679"/>
      <c r="PEP1" s="679"/>
      <c r="PEQ1" s="679"/>
      <c r="PER1" s="679"/>
      <c r="PES1" s="679"/>
      <c r="PET1" s="679"/>
      <c r="PEU1" s="679"/>
      <c r="PEV1" s="679"/>
      <c r="PEW1" s="679"/>
      <c r="PEX1" s="679"/>
      <c r="PEY1" s="679"/>
      <c r="PEZ1" s="679"/>
      <c r="PFA1" s="679"/>
      <c r="PFB1" s="679"/>
      <c r="PFC1" s="679"/>
      <c r="PFD1" s="679"/>
      <c r="PFE1" s="679"/>
      <c r="PFF1" s="679"/>
      <c r="PFG1" s="679"/>
      <c r="PFH1" s="679"/>
      <c r="PFI1" s="679"/>
      <c r="PFJ1" s="679"/>
      <c r="PFK1" s="679"/>
      <c r="PFL1" s="679"/>
      <c r="PFM1" s="679"/>
      <c r="PFN1" s="679"/>
      <c r="PFO1" s="679"/>
      <c r="PFP1" s="679"/>
      <c r="PFQ1" s="679"/>
      <c r="PFR1" s="679"/>
      <c r="PFS1" s="679"/>
      <c r="PFT1" s="679"/>
      <c r="PFU1" s="679"/>
      <c r="PFV1" s="679"/>
      <c r="PFW1" s="679"/>
      <c r="PFX1" s="679"/>
      <c r="PFY1" s="679"/>
      <c r="PFZ1" s="679"/>
      <c r="PGA1" s="679"/>
      <c r="PGB1" s="679"/>
      <c r="PGC1" s="679"/>
      <c r="PGD1" s="679"/>
      <c r="PGE1" s="679"/>
      <c r="PGF1" s="679"/>
      <c r="PGG1" s="679"/>
      <c r="PGH1" s="679"/>
      <c r="PGI1" s="679"/>
      <c r="PGJ1" s="679"/>
      <c r="PGK1" s="679"/>
      <c r="PGL1" s="679"/>
      <c r="PGM1" s="679"/>
      <c r="PGN1" s="679"/>
      <c r="PGO1" s="679"/>
      <c r="PGP1" s="679"/>
      <c r="PGQ1" s="679"/>
      <c r="PGR1" s="679"/>
      <c r="PGS1" s="679"/>
      <c r="PGT1" s="679"/>
      <c r="PGU1" s="679"/>
      <c r="PGV1" s="679"/>
      <c r="PGW1" s="679"/>
      <c r="PGX1" s="679"/>
      <c r="PGY1" s="679"/>
      <c r="PGZ1" s="679"/>
      <c r="PHA1" s="679"/>
      <c r="PHB1" s="679"/>
      <c r="PHC1" s="679"/>
      <c r="PHD1" s="679"/>
      <c r="PHE1" s="679"/>
      <c r="PHF1" s="679"/>
      <c r="PHG1" s="679"/>
      <c r="PHH1" s="679"/>
      <c r="PHI1" s="679"/>
      <c r="PHJ1" s="679"/>
      <c r="PHK1" s="679"/>
      <c r="PHL1" s="679"/>
      <c r="PHM1" s="679"/>
      <c r="PHN1" s="679"/>
      <c r="PHO1" s="679"/>
      <c r="PHP1" s="679"/>
      <c r="PHQ1" s="679"/>
      <c r="PHR1" s="679"/>
      <c r="PHS1" s="679"/>
      <c r="PHT1" s="679"/>
      <c r="PHU1" s="679"/>
      <c r="PHV1" s="679"/>
      <c r="PHW1" s="679"/>
      <c r="PHX1" s="679"/>
      <c r="PHY1" s="679"/>
      <c r="PHZ1" s="679"/>
      <c r="PIA1" s="679"/>
      <c r="PIB1" s="679"/>
      <c r="PIC1" s="679"/>
      <c r="PID1" s="679"/>
      <c r="PIE1" s="679"/>
      <c r="PIF1" s="679"/>
      <c r="PIG1" s="679"/>
      <c r="PIH1" s="679"/>
      <c r="PII1" s="679"/>
      <c r="PIJ1" s="679"/>
      <c r="PIK1" s="679"/>
      <c r="PIL1" s="679"/>
      <c r="PIM1" s="679"/>
      <c r="PIN1" s="679"/>
      <c r="PIO1" s="679"/>
      <c r="PIP1" s="679"/>
      <c r="PIQ1" s="679"/>
      <c r="PIR1" s="679"/>
      <c r="PIS1" s="679"/>
      <c r="PIT1" s="679"/>
      <c r="PIU1" s="679"/>
      <c r="PIV1" s="679"/>
      <c r="PIW1" s="679"/>
      <c r="PIX1" s="679"/>
      <c r="PIY1" s="679"/>
      <c r="PIZ1" s="679"/>
      <c r="PJA1" s="679"/>
      <c r="PJB1" s="679"/>
      <c r="PJC1" s="679"/>
      <c r="PJD1" s="679"/>
      <c r="PJE1" s="679"/>
      <c r="PJF1" s="679"/>
      <c r="PJG1" s="679"/>
      <c r="PJH1" s="679"/>
      <c r="PJI1" s="679"/>
      <c r="PJJ1" s="679"/>
      <c r="PJK1" s="679"/>
      <c r="PJL1" s="679"/>
      <c r="PJM1" s="679"/>
      <c r="PJN1" s="679"/>
      <c r="PJO1" s="679"/>
      <c r="PJP1" s="679"/>
      <c r="PJQ1" s="679"/>
      <c r="PJR1" s="679"/>
      <c r="PJS1" s="679"/>
      <c r="PJT1" s="679"/>
      <c r="PJU1" s="679"/>
      <c r="PJV1" s="679"/>
      <c r="PJW1" s="679"/>
      <c r="PJX1" s="679"/>
      <c r="PJY1" s="679"/>
      <c r="PJZ1" s="679"/>
      <c r="PKA1" s="679"/>
      <c r="PKB1" s="679"/>
      <c r="PKC1" s="679"/>
      <c r="PKD1" s="679"/>
      <c r="PKE1" s="679"/>
      <c r="PKF1" s="679"/>
      <c r="PKG1" s="679"/>
      <c r="PKH1" s="679"/>
      <c r="PKI1" s="679"/>
      <c r="PKJ1" s="679"/>
      <c r="PKK1" s="679"/>
      <c r="PKL1" s="679"/>
      <c r="PKM1" s="679"/>
      <c r="PKN1" s="679"/>
      <c r="PKO1" s="679"/>
      <c r="PKP1" s="679"/>
      <c r="PKQ1" s="679"/>
      <c r="PKR1" s="679"/>
      <c r="PKS1" s="679"/>
      <c r="PKT1" s="679"/>
      <c r="PKU1" s="679"/>
      <c r="PKV1" s="679"/>
      <c r="PKW1" s="679"/>
      <c r="PKX1" s="679"/>
      <c r="PKY1" s="679"/>
      <c r="PKZ1" s="679"/>
      <c r="PLA1" s="679"/>
      <c r="PLB1" s="679"/>
      <c r="PLC1" s="679"/>
      <c r="PLD1" s="679"/>
      <c r="PLE1" s="679"/>
      <c r="PLF1" s="679"/>
      <c r="PLG1" s="679"/>
      <c r="PLH1" s="679"/>
      <c r="PLI1" s="679"/>
      <c r="PLJ1" s="679"/>
      <c r="PLK1" s="679"/>
      <c r="PLL1" s="679"/>
      <c r="PLM1" s="679"/>
      <c r="PLN1" s="679"/>
      <c r="PLO1" s="679"/>
      <c r="PLP1" s="679"/>
      <c r="PLQ1" s="679"/>
      <c r="PLR1" s="679"/>
      <c r="PLS1" s="679"/>
      <c r="PLT1" s="679"/>
      <c r="PLU1" s="679"/>
      <c r="PLV1" s="679"/>
      <c r="PLW1" s="679"/>
      <c r="PLX1" s="679"/>
      <c r="PLY1" s="679"/>
      <c r="PLZ1" s="679"/>
      <c r="PMA1" s="679"/>
      <c r="PMB1" s="679"/>
      <c r="PMC1" s="679"/>
      <c r="PMD1" s="679"/>
      <c r="PME1" s="679"/>
      <c r="PMF1" s="679"/>
      <c r="PMG1" s="679"/>
      <c r="PMH1" s="679"/>
      <c r="PMI1" s="679"/>
      <c r="PMJ1" s="679"/>
      <c r="PMK1" s="679"/>
      <c r="PML1" s="679"/>
      <c r="PMM1" s="679"/>
      <c r="PMN1" s="679"/>
      <c r="PMO1" s="679"/>
      <c r="PMP1" s="679"/>
      <c r="PMQ1" s="679"/>
      <c r="PMR1" s="679"/>
      <c r="PMS1" s="679"/>
      <c r="PMT1" s="679"/>
      <c r="PMU1" s="679"/>
      <c r="PMV1" s="679"/>
      <c r="PMW1" s="679"/>
      <c r="PMX1" s="679"/>
      <c r="PMY1" s="679"/>
      <c r="PMZ1" s="679"/>
      <c r="PNA1" s="679"/>
      <c r="PNB1" s="679"/>
      <c r="PNC1" s="679"/>
      <c r="PND1" s="679"/>
      <c r="PNE1" s="679"/>
      <c r="PNF1" s="679"/>
      <c r="PNG1" s="679"/>
      <c r="PNH1" s="679"/>
      <c r="PNI1" s="679"/>
      <c r="PNJ1" s="679"/>
      <c r="PNK1" s="679"/>
      <c r="PNL1" s="679"/>
      <c r="PNM1" s="679"/>
      <c r="PNN1" s="679"/>
      <c r="PNO1" s="679"/>
      <c r="PNP1" s="679"/>
      <c r="PNQ1" s="679"/>
      <c r="PNR1" s="679"/>
      <c r="PNS1" s="679"/>
      <c r="PNT1" s="679"/>
      <c r="PNU1" s="679"/>
      <c r="PNV1" s="679"/>
      <c r="PNW1" s="679"/>
      <c r="PNX1" s="679"/>
      <c r="PNY1" s="679"/>
      <c r="PNZ1" s="679"/>
      <c r="POA1" s="679"/>
      <c r="POB1" s="679"/>
      <c r="POC1" s="679"/>
      <c r="POD1" s="679"/>
      <c r="POE1" s="679"/>
      <c r="POF1" s="679"/>
      <c r="POG1" s="679"/>
      <c r="POH1" s="679"/>
      <c r="POI1" s="679"/>
      <c r="POJ1" s="679"/>
      <c r="POK1" s="679"/>
      <c r="POL1" s="679"/>
      <c r="POM1" s="679"/>
      <c r="PON1" s="679"/>
      <c r="POO1" s="679"/>
      <c r="POP1" s="679"/>
      <c r="POQ1" s="679"/>
      <c r="POR1" s="679"/>
      <c r="POS1" s="679"/>
      <c r="POT1" s="679"/>
      <c r="POU1" s="679"/>
      <c r="POV1" s="679"/>
      <c r="POW1" s="679"/>
      <c r="POX1" s="679"/>
      <c r="POY1" s="679"/>
      <c r="POZ1" s="679"/>
      <c r="PPA1" s="679"/>
      <c r="PPB1" s="679"/>
      <c r="PPC1" s="679"/>
      <c r="PPD1" s="679"/>
      <c r="PPE1" s="679"/>
      <c r="PPF1" s="679"/>
      <c r="PPG1" s="679"/>
      <c r="PPH1" s="679"/>
      <c r="PPI1" s="679"/>
      <c r="PPJ1" s="679"/>
      <c r="PPK1" s="679"/>
      <c r="PPL1" s="679"/>
      <c r="PPM1" s="679"/>
      <c r="PPN1" s="679"/>
      <c r="PPO1" s="679"/>
      <c r="PPP1" s="679"/>
      <c r="PPQ1" s="679"/>
      <c r="PPR1" s="679"/>
      <c r="PPS1" s="679"/>
      <c r="PPT1" s="679"/>
      <c r="PPU1" s="679"/>
      <c r="PPV1" s="679"/>
      <c r="PPW1" s="679"/>
      <c r="PPX1" s="679"/>
      <c r="PPY1" s="679"/>
      <c r="PPZ1" s="679"/>
      <c r="PQA1" s="679"/>
      <c r="PQB1" s="679"/>
      <c r="PQC1" s="679"/>
      <c r="PQD1" s="679"/>
      <c r="PQE1" s="679"/>
      <c r="PQF1" s="679"/>
      <c r="PQG1" s="679"/>
      <c r="PQH1" s="679"/>
      <c r="PQI1" s="679"/>
      <c r="PQJ1" s="679"/>
      <c r="PQK1" s="679"/>
      <c r="PQL1" s="679"/>
      <c r="PQM1" s="679"/>
      <c r="PQN1" s="679"/>
      <c r="PQO1" s="679"/>
      <c r="PQP1" s="679"/>
      <c r="PQQ1" s="679"/>
      <c r="PQR1" s="679"/>
      <c r="PQS1" s="679"/>
      <c r="PQT1" s="679"/>
      <c r="PQU1" s="679"/>
      <c r="PQV1" s="679"/>
      <c r="PQW1" s="679"/>
      <c r="PQX1" s="679"/>
      <c r="PQY1" s="679"/>
      <c r="PQZ1" s="679"/>
      <c r="PRA1" s="679"/>
      <c r="PRB1" s="679"/>
      <c r="PRC1" s="679"/>
      <c r="PRD1" s="679"/>
      <c r="PRE1" s="679"/>
      <c r="PRF1" s="679"/>
      <c r="PRG1" s="679"/>
      <c r="PRH1" s="679"/>
      <c r="PRI1" s="679"/>
      <c r="PRJ1" s="679"/>
      <c r="PRK1" s="679"/>
      <c r="PRL1" s="679"/>
      <c r="PRM1" s="679"/>
      <c r="PRN1" s="679"/>
      <c r="PRO1" s="679"/>
      <c r="PRP1" s="679"/>
      <c r="PRQ1" s="679"/>
      <c r="PRR1" s="679"/>
      <c r="PRS1" s="679"/>
      <c r="PRT1" s="679"/>
      <c r="PRU1" s="679"/>
      <c r="PRV1" s="679"/>
      <c r="PRW1" s="679"/>
      <c r="PRX1" s="679"/>
      <c r="PRY1" s="679"/>
      <c r="PRZ1" s="679"/>
      <c r="PSA1" s="679"/>
      <c r="PSB1" s="679"/>
      <c r="PSC1" s="679"/>
      <c r="PSD1" s="679"/>
      <c r="PSE1" s="679"/>
      <c r="PSF1" s="679"/>
      <c r="PSG1" s="679"/>
      <c r="PSH1" s="679"/>
      <c r="PSI1" s="679"/>
      <c r="PSJ1" s="679"/>
      <c r="PSK1" s="679"/>
      <c r="PSL1" s="679"/>
      <c r="PSM1" s="679"/>
      <c r="PSN1" s="679"/>
      <c r="PSO1" s="679"/>
      <c r="PSP1" s="679"/>
      <c r="PSQ1" s="679"/>
      <c r="PSR1" s="679"/>
      <c r="PSS1" s="679"/>
      <c r="PST1" s="679"/>
      <c r="PSU1" s="679"/>
      <c r="PSV1" s="679"/>
      <c r="PSW1" s="679"/>
      <c r="PSX1" s="679"/>
      <c r="PSY1" s="679"/>
      <c r="PSZ1" s="679"/>
      <c r="PTA1" s="679"/>
      <c r="PTB1" s="679"/>
      <c r="PTC1" s="679"/>
      <c r="PTD1" s="679"/>
      <c r="PTE1" s="679"/>
      <c r="PTF1" s="679"/>
      <c r="PTG1" s="679"/>
      <c r="PTH1" s="679"/>
      <c r="PTI1" s="679"/>
      <c r="PTJ1" s="679"/>
      <c r="PTK1" s="679"/>
      <c r="PTL1" s="679"/>
      <c r="PTM1" s="679"/>
      <c r="PTN1" s="679"/>
      <c r="PTO1" s="679"/>
      <c r="PTP1" s="679"/>
      <c r="PTQ1" s="679"/>
      <c r="PTR1" s="679"/>
      <c r="PTS1" s="679"/>
      <c r="PTT1" s="679"/>
      <c r="PTU1" s="679"/>
      <c r="PTV1" s="679"/>
      <c r="PTW1" s="679"/>
      <c r="PTX1" s="679"/>
      <c r="PTY1" s="679"/>
      <c r="PTZ1" s="679"/>
      <c r="PUA1" s="679"/>
      <c r="PUB1" s="679"/>
      <c r="PUC1" s="679"/>
      <c r="PUD1" s="679"/>
      <c r="PUE1" s="679"/>
      <c r="PUF1" s="679"/>
      <c r="PUG1" s="679"/>
      <c r="PUH1" s="679"/>
      <c r="PUI1" s="679"/>
      <c r="PUJ1" s="679"/>
      <c r="PUK1" s="679"/>
      <c r="PUL1" s="679"/>
      <c r="PUM1" s="679"/>
      <c r="PUN1" s="679"/>
      <c r="PUO1" s="679"/>
      <c r="PUP1" s="679"/>
      <c r="PUQ1" s="679"/>
      <c r="PUR1" s="679"/>
      <c r="PUS1" s="679"/>
      <c r="PUT1" s="679"/>
      <c r="PUU1" s="679"/>
      <c r="PUV1" s="679"/>
      <c r="PUW1" s="679"/>
      <c r="PUX1" s="679"/>
      <c r="PUY1" s="679"/>
      <c r="PUZ1" s="679"/>
      <c r="PVA1" s="679"/>
      <c r="PVB1" s="679"/>
      <c r="PVC1" s="679"/>
      <c r="PVD1" s="679"/>
      <c r="PVE1" s="679"/>
      <c r="PVF1" s="679"/>
      <c r="PVG1" s="679"/>
      <c r="PVH1" s="679"/>
      <c r="PVI1" s="679"/>
      <c r="PVJ1" s="679"/>
      <c r="PVK1" s="679"/>
      <c r="PVL1" s="679"/>
      <c r="PVM1" s="679"/>
      <c r="PVN1" s="679"/>
      <c r="PVO1" s="679"/>
      <c r="PVP1" s="679"/>
      <c r="PVQ1" s="679"/>
      <c r="PVR1" s="679"/>
      <c r="PVS1" s="679"/>
      <c r="PVT1" s="679"/>
      <c r="PVU1" s="679"/>
      <c r="PVV1" s="679"/>
      <c r="PVW1" s="679"/>
      <c r="PVX1" s="679"/>
      <c r="PVY1" s="679"/>
      <c r="PVZ1" s="679"/>
      <c r="PWA1" s="679"/>
      <c r="PWB1" s="679"/>
      <c r="PWC1" s="679"/>
      <c r="PWD1" s="679"/>
      <c r="PWE1" s="679"/>
      <c r="PWF1" s="679"/>
      <c r="PWG1" s="679"/>
      <c r="PWH1" s="679"/>
      <c r="PWI1" s="679"/>
      <c r="PWJ1" s="679"/>
      <c r="PWK1" s="679"/>
      <c r="PWL1" s="679"/>
      <c r="PWM1" s="679"/>
      <c r="PWN1" s="679"/>
      <c r="PWO1" s="679"/>
      <c r="PWP1" s="679"/>
      <c r="PWQ1" s="679"/>
      <c r="PWR1" s="679"/>
      <c r="PWS1" s="679"/>
      <c r="PWT1" s="679"/>
      <c r="PWU1" s="679"/>
      <c r="PWV1" s="679"/>
      <c r="PWW1" s="679"/>
      <c r="PWX1" s="679"/>
      <c r="PWY1" s="679"/>
      <c r="PWZ1" s="679"/>
      <c r="PXA1" s="679"/>
      <c r="PXB1" s="679"/>
      <c r="PXC1" s="679"/>
      <c r="PXD1" s="679"/>
      <c r="PXE1" s="679"/>
      <c r="PXF1" s="679"/>
      <c r="PXG1" s="679"/>
      <c r="PXH1" s="679"/>
      <c r="PXI1" s="679"/>
      <c r="PXJ1" s="679"/>
      <c r="PXK1" s="679"/>
      <c r="PXL1" s="679"/>
      <c r="PXM1" s="679"/>
      <c r="PXN1" s="679"/>
      <c r="PXO1" s="679"/>
      <c r="PXP1" s="679"/>
      <c r="PXQ1" s="679"/>
      <c r="PXR1" s="679"/>
      <c r="PXS1" s="679"/>
      <c r="PXT1" s="679"/>
      <c r="PXU1" s="679"/>
      <c r="PXV1" s="679"/>
      <c r="PXW1" s="679"/>
      <c r="PXX1" s="679"/>
      <c r="PXY1" s="679"/>
      <c r="PXZ1" s="679"/>
      <c r="PYA1" s="679"/>
      <c r="PYB1" s="679"/>
      <c r="PYC1" s="679"/>
      <c r="PYD1" s="679"/>
      <c r="PYE1" s="679"/>
      <c r="PYF1" s="679"/>
      <c r="PYG1" s="679"/>
      <c r="PYH1" s="679"/>
      <c r="PYI1" s="679"/>
      <c r="PYJ1" s="679"/>
      <c r="PYK1" s="679"/>
      <c r="PYL1" s="679"/>
      <c r="PYM1" s="679"/>
      <c r="PYN1" s="679"/>
      <c r="PYO1" s="679"/>
      <c r="PYP1" s="679"/>
      <c r="PYQ1" s="679"/>
      <c r="PYR1" s="679"/>
      <c r="PYS1" s="679"/>
      <c r="PYT1" s="679"/>
      <c r="PYU1" s="679"/>
      <c r="PYV1" s="679"/>
      <c r="PYW1" s="679"/>
      <c r="PYX1" s="679"/>
      <c r="PYY1" s="679"/>
      <c r="PYZ1" s="679"/>
      <c r="PZA1" s="679"/>
      <c r="PZB1" s="679"/>
      <c r="PZC1" s="679"/>
      <c r="PZD1" s="679"/>
      <c r="PZE1" s="679"/>
      <c r="PZF1" s="679"/>
      <c r="PZG1" s="679"/>
      <c r="PZH1" s="679"/>
      <c r="PZI1" s="679"/>
      <c r="PZJ1" s="679"/>
      <c r="PZK1" s="679"/>
      <c r="PZL1" s="679"/>
      <c r="PZM1" s="679"/>
      <c r="PZN1" s="679"/>
      <c r="PZO1" s="679"/>
      <c r="PZP1" s="679"/>
      <c r="PZQ1" s="679"/>
      <c r="PZR1" s="679"/>
      <c r="PZS1" s="679"/>
      <c r="PZT1" s="679"/>
      <c r="PZU1" s="679"/>
      <c r="PZV1" s="679"/>
      <c r="PZW1" s="679"/>
      <c r="PZX1" s="679"/>
      <c r="PZY1" s="679"/>
      <c r="PZZ1" s="679"/>
      <c r="QAA1" s="679"/>
      <c r="QAB1" s="679"/>
      <c r="QAC1" s="679"/>
      <c r="QAD1" s="679"/>
      <c r="QAE1" s="679"/>
      <c r="QAF1" s="679"/>
      <c r="QAG1" s="679"/>
      <c r="QAH1" s="679"/>
      <c r="QAI1" s="679"/>
      <c r="QAJ1" s="679"/>
      <c r="QAK1" s="679"/>
      <c r="QAL1" s="679"/>
      <c r="QAM1" s="679"/>
      <c r="QAN1" s="679"/>
      <c r="QAO1" s="679"/>
      <c r="QAP1" s="679"/>
      <c r="QAQ1" s="679"/>
      <c r="QAR1" s="679"/>
      <c r="QAS1" s="679"/>
      <c r="QAT1" s="679"/>
      <c r="QAU1" s="679"/>
      <c r="QAV1" s="679"/>
      <c r="QAW1" s="679"/>
      <c r="QAX1" s="679"/>
      <c r="QAY1" s="679"/>
      <c r="QAZ1" s="679"/>
      <c r="QBA1" s="679"/>
      <c r="QBB1" s="679"/>
      <c r="QBC1" s="679"/>
      <c r="QBD1" s="679"/>
      <c r="QBE1" s="679"/>
      <c r="QBF1" s="679"/>
      <c r="QBG1" s="679"/>
      <c r="QBH1" s="679"/>
      <c r="QBI1" s="679"/>
      <c r="QBJ1" s="679"/>
      <c r="QBK1" s="679"/>
      <c r="QBL1" s="679"/>
      <c r="QBM1" s="679"/>
      <c r="QBN1" s="679"/>
      <c r="QBO1" s="679"/>
      <c r="QBP1" s="679"/>
      <c r="QBQ1" s="679"/>
      <c r="QBR1" s="679"/>
      <c r="QBS1" s="679"/>
      <c r="QBT1" s="679"/>
      <c r="QBU1" s="679"/>
      <c r="QBV1" s="679"/>
      <c r="QBW1" s="679"/>
      <c r="QBX1" s="679"/>
      <c r="QBY1" s="679"/>
      <c r="QBZ1" s="679"/>
      <c r="QCA1" s="679"/>
      <c r="QCB1" s="679"/>
      <c r="QCC1" s="679"/>
      <c r="QCD1" s="679"/>
      <c r="QCE1" s="679"/>
      <c r="QCF1" s="679"/>
      <c r="QCG1" s="679"/>
      <c r="QCH1" s="679"/>
      <c r="QCI1" s="679"/>
      <c r="QCJ1" s="679"/>
      <c r="QCK1" s="679"/>
      <c r="QCL1" s="679"/>
      <c r="QCM1" s="679"/>
      <c r="QCN1" s="679"/>
      <c r="QCO1" s="679"/>
      <c r="QCP1" s="679"/>
      <c r="QCQ1" s="679"/>
      <c r="QCR1" s="679"/>
      <c r="QCS1" s="679"/>
      <c r="QCT1" s="679"/>
      <c r="QCU1" s="679"/>
      <c r="QCV1" s="679"/>
      <c r="QCW1" s="679"/>
      <c r="QCX1" s="679"/>
      <c r="QCY1" s="679"/>
      <c r="QCZ1" s="679"/>
      <c r="QDA1" s="679"/>
      <c r="QDB1" s="679"/>
      <c r="QDC1" s="679"/>
      <c r="QDD1" s="679"/>
      <c r="QDE1" s="679"/>
      <c r="QDF1" s="679"/>
      <c r="QDG1" s="679"/>
      <c r="QDH1" s="679"/>
      <c r="QDI1" s="679"/>
      <c r="QDJ1" s="679"/>
      <c r="QDK1" s="679"/>
      <c r="QDL1" s="679"/>
      <c r="QDM1" s="679"/>
      <c r="QDN1" s="679"/>
      <c r="QDO1" s="679"/>
      <c r="QDP1" s="679"/>
      <c r="QDQ1" s="679"/>
      <c r="QDR1" s="679"/>
      <c r="QDS1" s="679"/>
      <c r="QDT1" s="679"/>
      <c r="QDU1" s="679"/>
      <c r="QDV1" s="679"/>
      <c r="QDW1" s="679"/>
      <c r="QDX1" s="679"/>
      <c r="QDY1" s="679"/>
      <c r="QDZ1" s="679"/>
      <c r="QEA1" s="679"/>
      <c r="QEB1" s="679"/>
      <c r="QEC1" s="679"/>
      <c r="QED1" s="679"/>
      <c r="QEE1" s="679"/>
      <c r="QEF1" s="679"/>
      <c r="QEG1" s="679"/>
      <c r="QEH1" s="679"/>
      <c r="QEI1" s="679"/>
      <c r="QEJ1" s="679"/>
      <c r="QEK1" s="679"/>
      <c r="QEL1" s="679"/>
      <c r="QEM1" s="679"/>
      <c r="QEN1" s="679"/>
      <c r="QEO1" s="679"/>
      <c r="QEP1" s="679"/>
      <c r="QEQ1" s="679"/>
      <c r="QER1" s="679"/>
      <c r="QES1" s="679"/>
      <c r="QET1" s="679"/>
      <c r="QEU1" s="679"/>
      <c r="QEV1" s="679"/>
      <c r="QEW1" s="679"/>
      <c r="QEX1" s="679"/>
      <c r="QEY1" s="679"/>
      <c r="QEZ1" s="679"/>
      <c r="QFA1" s="679"/>
      <c r="QFB1" s="679"/>
      <c r="QFC1" s="679"/>
      <c r="QFD1" s="679"/>
      <c r="QFE1" s="679"/>
      <c r="QFF1" s="679"/>
      <c r="QFG1" s="679"/>
      <c r="QFH1" s="679"/>
      <c r="QFI1" s="679"/>
      <c r="QFJ1" s="679"/>
      <c r="QFK1" s="679"/>
      <c r="QFL1" s="679"/>
      <c r="QFM1" s="679"/>
      <c r="QFN1" s="679"/>
      <c r="QFO1" s="679"/>
      <c r="QFP1" s="679"/>
      <c r="QFQ1" s="679"/>
      <c r="QFR1" s="679"/>
      <c r="QFS1" s="679"/>
      <c r="QFT1" s="679"/>
      <c r="QFU1" s="679"/>
      <c r="QFV1" s="679"/>
      <c r="QFW1" s="679"/>
      <c r="QFX1" s="679"/>
      <c r="QFY1" s="679"/>
      <c r="QFZ1" s="679"/>
      <c r="QGA1" s="679"/>
      <c r="QGB1" s="679"/>
      <c r="QGC1" s="679"/>
      <c r="QGD1" s="679"/>
      <c r="QGE1" s="679"/>
      <c r="QGF1" s="679"/>
      <c r="QGG1" s="679"/>
      <c r="QGH1" s="679"/>
      <c r="QGI1" s="679"/>
      <c r="QGJ1" s="679"/>
      <c r="QGK1" s="679"/>
      <c r="QGL1" s="679"/>
      <c r="QGM1" s="679"/>
      <c r="QGN1" s="679"/>
      <c r="QGO1" s="679"/>
      <c r="QGP1" s="679"/>
      <c r="QGQ1" s="679"/>
      <c r="QGR1" s="679"/>
      <c r="QGS1" s="679"/>
      <c r="QGT1" s="679"/>
      <c r="QGU1" s="679"/>
      <c r="QGV1" s="679"/>
      <c r="QGW1" s="679"/>
      <c r="QGX1" s="679"/>
      <c r="QGY1" s="679"/>
      <c r="QGZ1" s="679"/>
      <c r="QHA1" s="679"/>
      <c r="QHB1" s="679"/>
      <c r="QHC1" s="679"/>
      <c r="QHD1" s="679"/>
      <c r="QHE1" s="679"/>
      <c r="QHF1" s="679"/>
      <c r="QHG1" s="679"/>
      <c r="QHH1" s="679"/>
      <c r="QHI1" s="679"/>
      <c r="QHJ1" s="679"/>
      <c r="QHK1" s="679"/>
      <c r="QHL1" s="679"/>
      <c r="QHM1" s="679"/>
      <c r="QHN1" s="679"/>
      <c r="QHO1" s="679"/>
      <c r="QHP1" s="679"/>
      <c r="QHQ1" s="679"/>
      <c r="QHR1" s="679"/>
      <c r="QHS1" s="679"/>
      <c r="QHT1" s="679"/>
      <c r="QHU1" s="679"/>
      <c r="QHV1" s="679"/>
      <c r="QHW1" s="679"/>
      <c r="QHX1" s="679"/>
      <c r="QHY1" s="679"/>
      <c r="QHZ1" s="679"/>
      <c r="QIA1" s="679"/>
      <c r="QIB1" s="679"/>
      <c r="QIC1" s="679"/>
      <c r="QID1" s="679"/>
      <c r="QIE1" s="679"/>
      <c r="QIF1" s="679"/>
      <c r="QIG1" s="679"/>
      <c r="QIH1" s="679"/>
      <c r="QII1" s="679"/>
      <c r="QIJ1" s="679"/>
      <c r="QIK1" s="679"/>
      <c r="QIL1" s="679"/>
      <c r="QIM1" s="679"/>
      <c r="QIN1" s="679"/>
      <c r="QIO1" s="679"/>
      <c r="QIP1" s="679"/>
      <c r="QIQ1" s="679"/>
      <c r="QIR1" s="679"/>
      <c r="QIS1" s="679"/>
      <c r="QIT1" s="679"/>
      <c r="QIU1" s="679"/>
      <c r="QIV1" s="679"/>
      <c r="QIW1" s="679"/>
      <c r="QIX1" s="679"/>
      <c r="QIY1" s="679"/>
      <c r="QIZ1" s="679"/>
      <c r="QJA1" s="679"/>
      <c r="QJB1" s="679"/>
      <c r="QJC1" s="679"/>
      <c r="QJD1" s="679"/>
      <c r="QJE1" s="679"/>
      <c r="QJF1" s="679"/>
      <c r="QJG1" s="679"/>
      <c r="QJH1" s="679"/>
      <c r="QJI1" s="679"/>
      <c r="QJJ1" s="679"/>
      <c r="QJK1" s="679"/>
      <c r="QJL1" s="679"/>
      <c r="QJM1" s="679"/>
      <c r="QJN1" s="679"/>
      <c r="QJO1" s="679"/>
      <c r="QJP1" s="679"/>
      <c r="QJQ1" s="679"/>
      <c r="QJR1" s="679"/>
      <c r="QJS1" s="679"/>
      <c r="QJT1" s="679"/>
      <c r="QJU1" s="679"/>
      <c r="QJV1" s="679"/>
      <c r="QJW1" s="679"/>
      <c r="QJX1" s="679"/>
      <c r="QJY1" s="679"/>
      <c r="QJZ1" s="679"/>
      <c r="QKA1" s="679"/>
      <c r="QKB1" s="679"/>
      <c r="QKC1" s="679"/>
      <c r="QKD1" s="679"/>
      <c r="QKE1" s="679"/>
      <c r="QKF1" s="679"/>
      <c r="QKG1" s="679"/>
      <c r="QKH1" s="679"/>
      <c r="QKI1" s="679"/>
      <c r="QKJ1" s="679"/>
      <c r="QKK1" s="679"/>
      <c r="QKL1" s="679"/>
      <c r="QKM1" s="679"/>
      <c r="QKN1" s="679"/>
      <c r="QKO1" s="679"/>
      <c r="QKP1" s="679"/>
      <c r="QKQ1" s="679"/>
      <c r="QKR1" s="679"/>
      <c r="QKS1" s="679"/>
      <c r="QKT1" s="679"/>
      <c r="QKU1" s="679"/>
      <c r="QKV1" s="679"/>
      <c r="QKW1" s="679"/>
      <c r="QKX1" s="679"/>
      <c r="QKY1" s="679"/>
      <c r="QKZ1" s="679"/>
      <c r="QLA1" s="679"/>
      <c r="QLB1" s="679"/>
      <c r="QLC1" s="679"/>
      <c r="QLD1" s="679"/>
      <c r="QLE1" s="679"/>
      <c r="QLF1" s="679"/>
      <c r="QLG1" s="679"/>
      <c r="QLH1" s="679"/>
      <c r="QLI1" s="679"/>
      <c r="QLJ1" s="679"/>
      <c r="QLK1" s="679"/>
      <c r="QLL1" s="679"/>
      <c r="QLM1" s="679"/>
      <c r="QLN1" s="679"/>
      <c r="QLO1" s="679"/>
      <c r="QLP1" s="679"/>
      <c r="QLQ1" s="679"/>
      <c r="QLR1" s="679"/>
      <c r="QLS1" s="679"/>
      <c r="QLT1" s="679"/>
      <c r="QLU1" s="679"/>
      <c r="QLV1" s="679"/>
      <c r="QLW1" s="679"/>
      <c r="QLX1" s="679"/>
      <c r="QLY1" s="679"/>
      <c r="QLZ1" s="679"/>
      <c r="QMA1" s="679"/>
      <c r="QMB1" s="679"/>
      <c r="QMC1" s="679"/>
      <c r="QMD1" s="679"/>
      <c r="QME1" s="679"/>
      <c r="QMF1" s="679"/>
      <c r="QMG1" s="679"/>
      <c r="QMH1" s="679"/>
      <c r="QMI1" s="679"/>
      <c r="QMJ1" s="679"/>
      <c r="QMK1" s="679"/>
      <c r="QML1" s="679"/>
      <c r="QMM1" s="679"/>
      <c r="QMN1" s="679"/>
      <c r="QMO1" s="679"/>
      <c r="QMP1" s="679"/>
      <c r="QMQ1" s="679"/>
      <c r="QMR1" s="679"/>
      <c r="QMS1" s="679"/>
      <c r="QMT1" s="679"/>
      <c r="QMU1" s="679"/>
      <c r="QMV1" s="679"/>
      <c r="QMW1" s="679"/>
      <c r="QMX1" s="679"/>
      <c r="QMY1" s="679"/>
      <c r="QMZ1" s="679"/>
      <c r="QNA1" s="679"/>
      <c r="QNB1" s="679"/>
      <c r="QNC1" s="679"/>
      <c r="QND1" s="679"/>
      <c r="QNE1" s="679"/>
      <c r="QNF1" s="679"/>
      <c r="QNG1" s="679"/>
      <c r="QNH1" s="679"/>
      <c r="QNI1" s="679"/>
      <c r="QNJ1" s="679"/>
      <c r="QNK1" s="679"/>
      <c r="QNL1" s="679"/>
      <c r="QNM1" s="679"/>
      <c r="QNN1" s="679"/>
      <c r="QNO1" s="679"/>
      <c r="QNP1" s="679"/>
      <c r="QNQ1" s="679"/>
      <c r="QNR1" s="679"/>
      <c r="QNS1" s="679"/>
      <c r="QNT1" s="679"/>
      <c r="QNU1" s="679"/>
      <c r="QNV1" s="679"/>
      <c r="QNW1" s="679"/>
      <c r="QNX1" s="679"/>
      <c r="QNY1" s="679"/>
      <c r="QNZ1" s="679"/>
      <c r="QOA1" s="679"/>
      <c r="QOB1" s="679"/>
      <c r="QOC1" s="679"/>
      <c r="QOD1" s="679"/>
      <c r="QOE1" s="679"/>
      <c r="QOF1" s="679"/>
      <c r="QOG1" s="679"/>
      <c r="QOH1" s="679"/>
      <c r="QOI1" s="679"/>
      <c r="QOJ1" s="679"/>
      <c r="QOK1" s="679"/>
      <c r="QOL1" s="679"/>
      <c r="QOM1" s="679"/>
      <c r="QON1" s="679"/>
      <c r="QOO1" s="679"/>
      <c r="QOP1" s="679"/>
      <c r="QOQ1" s="679"/>
      <c r="QOR1" s="679"/>
      <c r="QOS1" s="679"/>
      <c r="QOT1" s="679"/>
      <c r="QOU1" s="679"/>
      <c r="QOV1" s="679"/>
      <c r="QOW1" s="679"/>
      <c r="QOX1" s="679"/>
      <c r="QOY1" s="679"/>
      <c r="QOZ1" s="679"/>
      <c r="QPA1" s="679"/>
      <c r="QPB1" s="679"/>
      <c r="QPC1" s="679"/>
      <c r="QPD1" s="679"/>
      <c r="QPE1" s="679"/>
      <c r="QPF1" s="679"/>
      <c r="QPG1" s="679"/>
      <c r="QPH1" s="679"/>
      <c r="QPI1" s="679"/>
      <c r="QPJ1" s="679"/>
      <c r="QPK1" s="679"/>
      <c r="QPL1" s="679"/>
      <c r="QPM1" s="679"/>
      <c r="QPN1" s="679"/>
      <c r="QPO1" s="679"/>
      <c r="QPP1" s="679"/>
      <c r="QPQ1" s="679"/>
      <c r="QPR1" s="679"/>
      <c r="QPS1" s="679"/>
      <c r="QPT1" s="679"/>
      <c r="QPU1" s="679"/>
      <c r="QPV1" s="679"/>
      <c r="QPW1" s="679"/>
      <c r="QPX1" s="679"/>
      <c r="QPY1" s="679"/>
      <c r="QPZ1" s="679"/>
      <c r="QQA1" s="679"/>
      <c r="QQB1" s="679"/>
      <c r="QQC1" s="679"/>
      <c r="QQD1" s="679"/>
      <c r="QQE1" s="679"/>
      <c r="QQF1" s="679"/>
      <c r="QQG1" s="679"/>
      <c r="QQH1" s="679"/>
      <c r="QQI1" s="679"/>
      <c r="QQJ1" s="679"/>
      <c r="QQK1" s="679"/>
      <c r="QQL1" s="679"/>
      <c r="QQM1" s="679"/>
      <c r="QQN1" s="679"/>
      <c r="QQO1" s="679"/>
      <c r="QQP1" s="679"/>
      <c r="QQQ1" s="679"/>
      <c r="QQR1" s="679"/>
      <c r="QQS1" s="679"/>
      <c r="QQT1" s="679"/>
      <c r="QQU1" s="679"/>
      <c r="QQV1" s="679"/>
      <c r="QQW1" s="679"/>
      <c r="QQX1" s="679"/>
      <c r="QQY1" s="679"/>
      <c r="QQZ1" s="679"/>
      <c r="QRA1" s="679"/>
      <c r="QRB1" s="679"/>
      <c r="QRC1" s="679"/>
      <c r="QRD1" s="679"/>
      <c r="QRE1" s="679"/>
      <c r="QRF1" s="679"/>
      <c r="QRG1" s="679"/>
      <c r="QRH1" s="679"/>
      <c r="QRI1" s="679"/>
      <c r="QRJ1" s="679"/>
      <c r="QRK1" s="679"/>
      <c r="QRL1" s="679"/>
      <c r="QRM1" s="679"/>
      <c r="QRN1" s="679"/>
      <c r="QRO1" s="679"/>
      <c r="QRP1" s="679"/>
      <c r="QRQ1" s="679"/>
      <c r="QRR1" s="679"/>
      <c r="QRS1" s="679"/>
      <c r="QRT1" s="679"/>
      <c r="QRU1" s="679"/>
      <c r="QRV1" s="679"/>
      <c r="QRW1" s="679"/>
      <c r="QRX1" s="679"/>
      <c r="QRY1" s="679"/>
      <c r="QRZ1" s="679"/>
      <c r="QSA1" s="679"/>
      <c r="QSB1" s="679"/>
      <c r="QSC1" s="679"/>
      <c r="QSD1" s="679"/>
      <c r="QSE1" s="679"/>
      <c r="QSF1" s="679"/>
      <c r="QSG1" s="679"/>
      <c r="QSH1" s="679"/>
      <c r="QSI1" s="679"/>
      <c r="QSJ1" s="679"/>
      <c r="QSK1" s="679"/>
      <c r="QSL1" s="679"/>
      <c r="QSM1" s="679"/>
      <c r="QSN1" s="679"/>
      <c r="QSO1" s="679"/>
      <c r="QSP1" s="679"/>
      <c r="QSQ1" s="679"/>
      <c r="QSR1" s="679"/>
      <c r="QSS1" s="679"/>
      <c r="QST1" s="679"/>
      <c r="QSU1" s="679"/>
      <c r="QSV1" s="679"/>
      <c r="QSW1" s="679"/>
      <c r="QSX1" s="679"/>
      <c r="QSY1" s="679"/>
      <c r="QSZ1" s="679"/>
      <c r="QTA1" s="679"/>
      <c r="QTB1" s="679"/>
      <c r="QTC1" s="679"/>
      <c r="QTD1" s="679"/>
      <c r="QTE1" s="679"/>
      <c r="QTF1" s="679"/>
      <c r="QTG1" s="679"/>
      <c r="QTH1" s="679"/>
      <c r="QTI1" s="679"/>
      <c r="QTJ1" s="679"/>
      <c r="QTK1" s="679"/>
      <c r="QTL1" s="679"/>
      <c r="QTM1" s="679"/>
      <c r="QTN1" s="679"/>
      <c r="QTO1" s="679"/>
      <c r="QTP1" s="679"/>
      <c r="QTQ1" s="679"/>
      <c r="QTR1" s="679"/>
      <c r="QTS1" s="679"/>
      <c r="QTT1" s="679"/>
      <c r="QTU1" s="679"/>
      <c r="QTV1" s="679"/>
      <c r="QTW1" s="679"/>
      <c r="QTX1" s="679"/>
      <c r="QTY1" s="679"/>
      <c r="QTZ1" s="679"/>
      <c r="QUA1" s="679"/>
      <c r="QUB1" s="679"/>
      <c r="QUC1" s="679"/>
      <c r="QUD1" s="679"/>
      <c r="QUE1" s="679"/>
      <c r="QUF1" s="679"/>
      <c r="QUG1" s="679"/>
      <c r="QUH1" s="679"/>
      <c r="QUI1" s="679"/>
      <c r="QUJ1" s="679"/>
      <c r="QUK1" s="679"/>
      <c r="QUL1" s="679"/>
      <c r="QUM1" s="679"/>
      <c r="QUN1" s="679"/>
      <c r="QUO1" s="679"/>
      <c r="QUP1" s="679"/>
      <c r="QUQ1" s="679"/>
      <c r="QUR1" s="679"/>
      <c r="QUS1" s="679"/>
      <c r="QUT1" s="679"/>
      <c r="QUU1" s="679"/>
      <c r="QUV1" s="679"/>
      <c r="QUW1" s="679"/>
      <c r="QUX1" s="679"/>
      <c r="QUY1" s="679"/>
      <c r="QUZ1" s="679"/>
      <c r="QVA1" s="679"/>
      <c r="QVB1" s="679"/>
      <c r="QVC1" s="679"/>
      <c r="QVD1" s="679"/>
      <c r="QVE1" s="679"/>
      <c r="QVF1" s="679"/>
      <c r="QVG1" s="679"/>
      <c r="QVH1" s="679"/>
      <c r="QVI1" s="679"/>
      <c r="QVJ1" s="679"/>
      <c r="QVK1" s="679"/>
      <c r="QVL1" s="679"/>
      <c r="QVM1" s="679"/>
      <c r="QVN1" s="679"/>
      <c r="QVO1" s="679"/>
      <c r="QVP1" s="679"/>
      <c r="QVQ1" s="679"/>
      <c r="QVR1" s="679"/>
      <c r="QVS1" s="679"/>
      <c r="QVT1" s="679"/>
      <c r="QVU1" s="679"/>
      <c r="QVV1" s="679"/>
      <c r="QVW1" s="679"/>
      <c r="QVX1" s="679"/>
      <c r="QVY1" s="679"/>
      <c r="QVZ1" s="679"/>
      <c r="QWA1" s="679"/>
      <c r="QWB1" s="679"/>
      <c r="QWC1" s="679"/>
      <c r="QWD1" s="679"/>
      <c r="QWE1" s="679"/>
      <c r="QWF1" s="679"/>
      <c r="QWG1" s="679"/>
      <c r="QWH1" s="679"/>
      <c r="QWI1" s="679"/>
      <c r="QWJ1" s="679"/>
      <c r="QWK1" s="679"/>
      <c r="QWL1" s="679"/>
      <c r="QWM1" s="679"/>
      <c r="QWN1" s="679"/>
      <c r="QWO1" s="679"/>
      <c r="QWP1" s="679"/>
      <c r="QWQ1" s="679"/>
      <c r="QWR1" s="679"/>
      <c r="QWS1" s="679"/>
      <c r="QWT1" s="679"/>
      <c r="QWU1" s="679"/>
      <c r="QWV1" s="679"/>
      <c r="QWW1" s="679"/>
      <c r="QWX1" s="679"/>
      <c r="QWY1" s="679"/>
      <c r="QWZ1" s="679"/>
      <c r="QXA1" s="679"/>
      <c r="QXB1" s="679"/>
      <c r="QXC1" s="679"/>
      <c r="QXD1" s="679"/>
      <c r="QXE1" s="679"/>
      <c r="QXF1" s="679"/>
      <c r="QXG1" s="679"/>
      <c r="QXH1" s="679"/>
      <c r="QXI1" s="679"/>
      <c r="QXJ1" s="679"/>
      <c r="QXK1" s="679"/>
      <c r="QXL1" s="679"/>
      <c r="QXM1" s="679"/>
      <c r="QXN1" s="679"/>
      <c r="QXO1" s="679"/>
      <c r="QXP1" s="679"/>
      <c r="QXQ1" s="679"/>
      <c r="QXR1" s="679"/>
      <c r="QXS1" s="679"/>
      <c r="QXT1" s="679"/>
      <c r="QXU1" s="679"/>
      <c r="QXV1" s="679"/>
      <c r="QXW1" s="679"/>
      <c r="QXX1" s="679"/>
      <c r="QXY1" s="679"/>
      <c r="QXZ1" s="679"/>
      <c r="QYA1" s="679"/>
      <c r="QYB1" s="679"/>
      <c r="QYC1" s="679"/>
      <c r="QYD1" s="679"/>
      <c r="QYE1" s="679"/>
      <c r="QYF1" s="679"/>
      <c r="QYG1" s="679"/>
      <c r="QYH1" s="679"/>
      <c r="QYI1" s="679"/>
      <c r="QYJ1" s="679"/>
      <c r="QYK1" s="679"/>
      <c r="QYL1" s="679"/>
      <c r="QYM1" s="679"/>
      <c r="QYN1" s="679"/>
      <c r="QYO1" s="679"/>
      <c r="QYP1" s="679"/>
      <c r="QYQ1" s="679"/>
      <c r="QYR1" s="679"/>
      <c r="QYS1" s="679"/>
      <c r="QYT1" s="679"/>
      <c r="QYU1" s="679"/>
      <c r="QYV1" s="679"/>
      <c r="QYW1" s="679"/>
      <c r="QYX1" s="679"/>
      <c r="QYY1" s="679"/>
      <c r="QYZ1" s="679"/>
      <c r="QZA1" s="679"/>
      <c r="QZB1" s="679"/>
      <c r="QZC1" s="679"/>
      <c r="QZD1" s="679"/>
      <c r="QZE1" s="679"/>
      <c r="QZF1" s="679"/>
      <c r="QZG1" s="679"/>
      <c r="QZH1" s="679"/>
      <c r="QZI1" s="679"/>
      <c r="QZJ1" s="679"/>
      <c r="QZK1" s="679"/>
      <c r="QZL1" s="679"/>
      <c r="QZM1" s="679"/>
      <c r="QZN1" s="679"/>
      <c r="QZO1" s="679"/>
      <c r="QZP1" s="679"/>
      <c r="QZQ1" s="679"/>
      <c r="QZR1" s="679"/>
      <c r="QZS1" s="679"/>
      <c r="QZT1" s="679"/>
      <c r="QZU1" s="679"/>
      <c r="QZV1" s="679"/>
      <c r="QZW1" s="679"/>
      <c r="QZX1" s="679"/>
      <c r="QZY1" s="679"/>
      <c r="QZZ1" s="679"/>
      <c r="RAA1" s="679"/>
      <c r="RAB1" s="679"/>
      <c r="RAC1" s="679"/>
      <c r="RAD1" s="679"/>
      <c r="RAE1" s="679"/>
      <c r="RAF1" s="679"/>
      <c r="RAG1" s="679"/>
      <c r="RAH1" s="679"/>
      <c r="RAI1" s="679"/>
      <c r="RAJ1" s="679"/>
      <c r="RAK1" s="679"/>
      <c r="RAL1" s="679"/>
      <c r="RAM1" s="679"/>
      <c r="RAN1" s="679"/>
      <c r="RAO1" s="679"/>
      <c r="RAP1" s="679"/>
      <c r="RAQ1" s="679"/>
      <c r="RAR1" s="679"/>
      <c r="RAS1" s="679"/>
      <c r="RAT1" s="679"/>
      <c r="RAU1" s="679"/>
      <c r="RAV1" s="679"/>
      <c r="RAW1" s="679"/>
      <c r="RAX1" s="679"/>
      <c r="RAY1" s="679"/>
      <c r="RAZ1" s="679"/>
      <c r="RBA1" s="679"/>
      <c r="RBB1" s="679"/>
      <c r="RBC1" s="679"/>
      <c r="RBD1" s="679"/>
      <c r="RBE1" s="679"/>
      <c r="RBF1" s="679"/>
      <c r="RBG1" s="679"/>
      <c r="RBH1" s="679"/>
      <c r="RBI1" s="679"/>
      <c r="RBJ1" s="679"/>
      <c r="RBK1" s="679"/>
      <c r="RBL1" s="679"/>
      <c r="RBM1" s="679"/>
      <c r="RBN1" s="679"/>
      <c r="RBO1" s="679"/>
      <c r="RBP1" s="679"/>
      <c r="RBQ1" s="679"/>
      <c r="RBR1" s="679"/>
      <c r="RBS1" s="679"/>
      <c r="RBT1" s="679"/>
      <c r="RBU1" s="679"/>
      <c r="RBV1" s="679"/>
      <c r="RBW1" s="679"/>
      <c r="RBX1" s="679"/>
      <c r="RBY1" s="679"/>
      <c r="RBZ1" s="679"/>
      <c r="RCA1" s="679"/>
      <c r="RCB1" s="679"/>
      <c r="RCC1" s="679"/>
      <c r="RCD1" s="679"/>
      <c r="RCE1" s="679"/>
      <c r="RCF1" s="679"/>
      <c r="RCG1" s="679"/>
      <c r="RCH1" s="679"/>
      <c r="RCI1" s="679"/>
      <c r="RCJ1" s="679"/>
      <c r="RCK1" s="679"/>
      <c r="RCL1" s="679"/>
      <c r="RCM1" s="679"/>
      <c r="RCN1" s="679"/>
      <c r="RCO1" s="679"/>
      <c r="RCP1" s="679"/>
      <c r="RCQ1" s="679"/>
      <c r="RCR1" s="679"/>
      <c r="RCS1" s="679"/>
      <c r="RCT1" s="679"/>
      <c r="RCU1" s="679"/>
      <c r="RCV1" s="679"/>
      <c r="RCW1" s="679"/>
      <c r="RCX1" s="679"/>
      <c r="RCY1" s="679"/>
      <c r="RCZ1" s="679"/>
      <c r="RDA1" s="679"/>
      <c r="RDB1" s="679"/>
      <c r="RDC1" s="679"/>
      <c r="RDD1" s="679"/>
      <c r="RDE1" s="679"/>
      <c r="RDF1" s="679"/>
      <c r="RDG1" s="679"/>
      <c r="RDH1" s="679"/>
      <c r="RDI1" s="679"/>
      <c r="RDJ1" s="679"/>
      <c r="RDK1" s="679"/>
      <c r="RDL1" s="679"/>
      <c r="RDM1" s="679"/>
      <c r="RDN1" s="679"/>
      <c r="RDO1" s="679"/>
      <c r="RDP1" s="679"/>
      <c r="RDQ1" s="679"/>
      <c r="RDR1" s="679"/>
      <c r="RDS1" s="679"/>
      <c r="RDT1" s="679"/>
      <c r="RDU1" s="679"/>
      <c r="RDV1" s="679"/>
      <c r="RDW1" s="679"/>
      <c r="RDX1" s="679"/>
      <c r="RDY1" s="679"/>
      <c r="RDZ1" s="679"/>
      <c r="REA1" s="679"/>
      <c r="REB1" s="679"/>
      <c r="REC1" s="679"/>
      <c r="RED1" s="679"/>
      <c r="REE1" s="679"/>
      <c r="REF1" s="679"/>
      <c r="REG1" s="679"/>
      <c r="REH1" s="679"/>
      <c r="REI1" s="679"/>
      <c r="REJ1" s="679"/>
      <c r="REK1" s="679"/>
      <c r="REL1" s="679"/>
      <c r="REM1" s="679"/>
      <c r="REN1" s="679"/>
      <c r="REO1" s="679"/>
      <c r="REP1" s="679"/>
      <c r="REQ1" s="679"/>
      <c r="RER1" s="679"/>
      <c r="RES1" s="679"/>
      <c r="RET1" s="679"/>
      <c r="REU1" s="679"/>
      <c r="REV1" s="679"/>
      <c r="REW1" s="679"/>
      <c r="REX1" s="679"/>
      <c r="REY1" s="679"/>
      <c r="REZ1" s="679"/>
      <c r="RFA1" s="679"/>
      <c r="RFB1" s="679"/>
      <c r="RFC1" s="679"/>
      <c r="RFD1" s="679"/>
      <c r="RFE1" s="679"/>
      <c r="RFF1" s="679"/>
      <c r="RFG1" s="679"/>
      <c r="RFH1" s="679"/>
      <c r="RFI1" s="679"/>
      <c r="RFJ1" s="679"/>
      <c r="RFK1" s="679"/>
      <c r="RFL1" s="679"/>
      <c r="RFM1" s="679"/>
      <c r="RFN1" s="679"/>
      <c r="RFO1" s="679"/>
      <c r="RFP1" s="679"/>
      <c r="RFQ1" s="679"/>
      <c r="RFR1" s="679"/>
      <c r="RFS1" s="679"/>
      <c r="RFT1" s="679"/>
      <c r="RFU1" s="679"/>
      <c r="RFV1" s="679"/>
      <c r="RFW1" s="679"/>
      <c r="RFX1" s="679"/>
      <c r="RFY1" s="679"/>
      <c r="RFZ1" s="679"/>
      <c r="RGA1" s="679"/>
      <c r="RGB1" s="679"/>
      <c r="RGC1" s="679"/>
      <c r="RGD1" s="679"/>
      <c r="RGE1" s="679"/>
      <c r="RGF1" s="679"/>
      <c r="RGG1" s="679"/>
      <c r="RGH1" s="679"/>
      <c r="RGI1" s="679"/>
      <c r="RGJ1" s="679"/>
      <c r="RGK1" s="679"/>
      <c r="RGL1" s="679"/>
      <c r="RGM1" s="679"/>
      <c r="RGN1" s="679"/>
      <c r="RGO1" s="679"/>
      <c r="RGP1" s="679"/>
      <c r="RGQ1" s="679"/>
      <c r="RGR1" s="679"/>
      <c r="RGS1" s="679"/>
      <c r="RGT1" s="679"/>
      <c r="RGU1" s="679"/>
      <c r="RGV1" s="679"/>
      <c r="RGW1" s="679"/>
      <c r="RGX1" s="679"/>
      <c r="RGY1" s="679"/>
      <c r="RGZ1" s="679"/>
      <c r="RHA1" s="679"/>
      <c r="RHB1" s="679"/>
      <c r="RHC1" s="679"/>
      <c r="RHD1" s="679"/>
      <c r="RHE1" s="679"/>
      <c r="RHF1" s="679"/>
      <c r="RHG1" s="679"/>
      <c r="RHH1" s="679"/>
      <c r="RHI1" s="679"/>
      <c r="RHJ1" s="679"/>
      <c r="RHK1" s="679"/>
      <c r="RHL1" s="679"/>
      <c r="RHM1" s="679"/>
      <c r="RHN1" s="679"/>
      <c r="RHO1" s="679"/>
      <c r="RHP1" s="679"/>
      <c r="RHQ1" s="679"/>
      <c r="RHR1" s="679"/>
      <c r="RHS1" s="679"/>
      <c r="RHT1" s="679"/>
      <c r="RHU1" s="679"/>
      <c r="RHV1" s="679"/>
      <c r="RHW1" s="679"/>
      <c r="RHX1" s="679"/>
      <c r="RHY1" s="679"/>
      <c r="RHZ1" s="679"/>
      <c r="RIA1" s="679"/>
      <c r="RIB1" s="679"/>
      <c r="RIC1" s="679"/>
      <c r="RID1" s="679"/>
      <c r="RIE1" s="679"/>
      <c r="RIF1" s="679"/>
      <c r="RIG1" s="679"/>
      <c r="RIH1" s="679"/>
      <c r="RII1" s="679"/>
      <c r="RIJ1" s="679"/>
      <c r="RIK1" s="679"/>
      <c r="RIL1" s="679"/>
      <c r="RIM1" s="679"/>
      <c r="RIN1" s="679"/>
      <c r="RIO1" s="679"/>
      <c r="RIP1" s="679"/>
      <c r="RIQ1" s="679"/>
      <c r="RIR1" s="679"/>
      <c r="RIS1" s="679"/>
      <c r="RIT1" s="679"/>
      <c r="RIU1" s="679"/>
      <c r="RIV1" s="679"/>
      <c r="RIW1" s="679"/>
      <c r="RIX1" s="679"/>
      <c r="RIY1" s="679"/>
      <c r="RIZ1" s="679"/>
      <c r="RJA1" s="679"/>
      <c r="RJB1" s="679"/>
      <c r="RJC1" s="679"/>
      <c r="RJD1" s="679"/>
      <c r="RJE1" s="679"/>
      <c r="RJF1" s="679"/>
      <c r="RJG1" s="679"/>
      <c r="RJH1" s="679"/>
      <c r="RJI1" s="679"/>
      <c r="RJJ1" s="679"/>
      <c r="RJK1" s="679"/>
      <c r="RJL1" s="679"/>
      <c r="RJM1" s="679"/>
      <c r="RJN1" s="679"/>
      <c r="RJO1" s="679"/>
      <c r="RJP1" s="679"/>
      <c r="RJQ1" s="679"/>
      <c r="RJR1" s="679"/>
      <c r="RJS1" s="679"/>
      <c r="RJT1" s="679"/>
      <c r="RJU1" s="679"/>
      <c r="RJV1" s="679"/>
      <c r="RJW1" s="679"/>
      <c r="RJX1" s="679"/>
      <c r="RJY1" s="679"/>
      <c r="RJZ1" s="679"/>
      <c r="RKA1" s="679"/>
      <c r="RKB1" s="679"/>
      <c r="RKC1" s="679"/>
      <c r="RKD1" s="679"/>
      <c r="RKE1" s="679"/>
      <c r="RKF1" s="679"/>
      <c r="RKG1" s="679"/>
      <c r="RKH1" s="679"/>
      <c r="RKI1" s="679"/>
      <c r="RKJ1" s="679"/>
      <c r="RKK1" s="679"/>
      <c r="RKL1" s="679"/>
      <c r="RKM1" s="679"/>
      <c r="RKN1" s="679"/>
      <c r="RKO1" s="679"/>
      <c r="RKP1" s="679"/>
      <c r="RKQ1" s="679"/>
      <c r="RKR1" s="679"/>
      <c r="RKS1" s="679"/>
      <c r="RKT1" s="679"/>
      <c r="RKU1" s="679"/>
      <c r="RKV1" s="679"/>
      <c r="RKW1" s="679"/>
      <c r="RKX1" s="679"/>
      <c r="RKY1" s="679"/>
      <c r="RKZ1" s="679"/>
      <c r="RLA1" s="679"/>
      <c r="RLB1" s="679"/>
      <c r="RLC1" s="679"/>
      <c r="RLD1" s="679"/>
      <c r="RLE1" s="679"/>
      <c r="RLF1" s="679"/>
      <c r="RLG1" s="679"/>
      <c r="RLH1" s="679"/>
      <c r="RLI1" s="679"/>
      <c r="RLJ1" s="679"/>
      <c r="RLK1" s="679"/>
      <c r="RLL1" s="679"/>
      <c r="RLM1" s="679"/>
      <c r="RLN1" s="679"/>
      <c r="RLO1" s="679"/>
      <c r="RLP1" s="679"/>
      <c r="RLQ1" s="679"/>
      <c r="RLR1" s="679"/>
      <c r="RLS1" s="679"/>
      <c r="RLT1" s="679"/>
      <c r="RLU1" s="679"/>
      <c r="RLV1" s="679"/>
      <c r="RLW1" s="679"/>
      <c r="RLX1" s="679"/>
      <c r="RLY1" s="679"/>
      <c r="RLZ1" s="679"/>
      <c r="RMA1" s="679"/>
      <c r="RMB1" s="679"/>
      <c r="RMC1" s="679"/>
      <c r="RMD1" s="679"/>
      <c r="RME1" s="679"/>
      <c r="RMF1" s="679"/>
      <c r="RMG1" s="679"/>
      <c r="RMH1" s="679"/>
      <c r="RMI1" s="679"/>
      <c r="RMJ1" s="679"/>
      <c r="RMK1" s="679"/>
      <c r="RML1" s="679"/>
      <c r="RMM1" s="679"/>
      <c r="RMN1" s="679"/>
      <c r="RMO1" s="679"/>
      <c r="RMP1" s="679"/>
      <c r="RMQ1" s="679"/>
      <c r="RMR1" s="679"/>
      <c r="RMS1" s="679"/>
      <c r="RMT1" s="679"/>
      <c r="RMU1" s="679"/>
      <c r="RMV1" s="679"/>
      <c r="RMW1" s="679"/>
      <c r="RMX1" s="679"/>
      <c r="RMY1" s="679"/>
      <c r="RMZ1" s="679"/>
      <c r="RNA1" s="679"/>
      <c r="RNB1" s="679"/>
      <c r="RNC1" s="679"/>
      <c r="RND1" s="679"/>
      <c r="RNE1" s="679"/>
      <c r="RNF1" s="679"/>
      <c r="RNG1" s="679"/>
      <c r="RNH1" s="679"/>
      <c r="RNI1" s="679"/>
      <c r="RNJ1" s="679"/>
      <c r="RNK1" s="679"/>
      <c r="RNL1" s="679"/>
      <c r="RNM1" s="679"/>
      <c r="RNN1" s="679"/>
      <c r="RNO1" s="679"/>
      <c r="RNP1" s="679"/>
      <c r="RNQ1" s="679"/>
      <c r="RNR1" s="679"/>
      <c r="RNS1" s="679"/>
      <c r="RNT1" s="679"/>
      <c r="RNU1" s="679"/>
      <c r="RNV1" s="679"/>
      <c r="RNW1" s="679"/>
      <c r="RNX1" s="679"/>
      <c r="RNY1" s="679"/>
      <c r="RNZ1" s="679"/>
      <c r="ROA1" s="679"/>
      <c r="ROB1" s="679"/>
      <c r="ROC1" s="679"/>
      <c r="ROD1" s="679"/>
      <c r="ROE1" s="679"/>
      <c r="ROF1" s="679"/>
      <c r="ROG1" s="679"/>
      <c r="ROH1" s="679"/>
      <c r="ROI1" s="679"/>
      <c r="ROJ1" s="679"/>
      <c r="ROK1" s="679"/>
      <c r="ROL1" s="679"/>
      <c r="ROM1" s="679"/>
      <c r="RON1" s="679"/>
      <c r="ROO1" s="679"/>
      <c r="ROP1" s="679"/>
      <c r="ROQ1" s="679"/>
      <c r="ROR1" s="679"/>
      <c r="ROS1" s="679"/>
      <c r="ROT1" s="679"/>
      <c r="ROU1" s="679"/>
      <c r="ROV1" s="679"/>
      <c r="ROW1" s="679"/>
      <c r="ROX1" s="679"/>
      <c r="ROY1" s="679"/>
      <c r="ROZ1" s="679"/>
      <c r="RPA1" s="679"/>
      <c r="RPB1" s="679"/>
      <c r="RPC1" s="679"/>
      <c r="RPD1" s="679"/>
      <c r="RPE1" s="679"/>
      <c r="RPF1" s="679"/>
      <c r="RPG1" s="679"/>
      <c r="RPH1" s="679"/>
      <c r="RPI1" s="679"/>
      <c r="RPJ1" s="679"/>
      <c r="RPK1" s="679"/>
      <c r="RPL1" s="679"/>
      <c r="RPM1" s="679"/>
      <c r="RPN1" s="679"/>
      <c r="RPO1" s="679"/>
      <c r="RPP1" s="679"/>
      <c r="RPQ1" s="679"/>
      <c r="RPR1" s="679"/>
      <c r="RPS1" s="679"/>
      <c r="RPT1" s="679"/>
      <c r="RPU1" s="679"/>
      <c r="RPV1" s="679"/>
      <c r="RPW1" s="679"/>
      <c r="RPX1" s="679"/>
      <c r="RPY1" s="679"/>
      <c r="RPZ1" s="679"/>
      <c r="RQA1" s="679"/>
      <c r="RQB1" s="679"/>
      <c r="RQC1" s="679"/>
      <c r="RQD1" s="679"/>
      <c r="RQE1" s="679"/>
      <c r="RQF1" s="679"/>
      <c r="RQG1" s="679"/>
      <c r="RQH1" s="679"/>
      <c r="RQI1" s="679"/>
      <c r="RQJ1" s="679"/>
      <c r="RQK1" s="679"/>
      <c r="RQL1" s="679"/>
      <c r="RQM1" s="679"/>
      <c r="RQN1" s="679"/>
      <c r="RQO1" s="679"/>
      <c r="RQP1" s="679"/>
      <c r="RQQ1" s="679"/>
      <c r="RQR1" s="679"/>
      <c r="RQS1" s="679"/>
      <c r="RQT1" s="679"/>
      <c r="RQU1" s="679"/>
      <c r="RQV1" s="679"/>
      <c r="RQW1" s="679"/>
      <c r="RQX1" s="679"/>
      <c r="RQY1" s="679"/>
      <c r="RQZ1" s="679"/>
      <c r="RRA1" s="679"/>
      <c r="RRB1" s="679"/>
      <c r="RRC1" s="679"/>
      <c r="RRD1" s="679"/>
      <c r="RRE1" s="679"/>
      <c r="RRF1" s="679"/>
      <c r="RRG1" s="679"/>
      <c r="RRH1" s="679"/>
      <c r="RRI1" s="679"/>
      <c r="RRJ1" s="679"/>
      <c r="RRK1" s="679"/>
      <c r="RRL1" s="679"/>
      <c r="RRM1" s="679"/>
      <c r="RRN1" s="679"/>
      <c r="RRO1" s="679"/>
      <c r="RRP1" s="679"/>
      <c r="RRQ1" s="679"/>
      <c r="RRR1" s="679"/>
      <c r="RRS1" s="679"/>
      <c r="RRT1" s="679"/>
      <c r="RRU1" s="679"/>
      <c r="RRV1" s="679"/>
      <c r="RRW1" s="679"/>
      <c r="RRX1" s="679"/>
      <c r="RRY1" s="679"/>
      <c r="RRZ1" s="679"/>
      <c r="RSA1" s="679"/>
      <c r="RSB1" s="679"/>
      <c r="RSC1" s="679"/>
      <c r="RSD1" s="679"/>
      <c r="RSE1" s="679"/>
      <c r="RSF1" s="679"/>
      <c r="RSG1" s="679"/>
      <c r="RSH1" s="679"/>
      <c r="RSI1" s="679"/>
      <c r="RSJ1" s="679"/>
      <c r="RSK1" s="679"/>
      <c r="RSL1" s="679"/>
      <c r="RSM1" s="679"/>
      <c r="RSN1" s="679"/>
      <c r="RSO1" s="679"/>
      <c r="RSP1" s="679"/>
      <c r="RSQ1" s="679"/>
      <c r="RSR1" s="679"/>
      <c r="RSS1" s="679"/>
      <c r="RST1" s="679"/>
      <c r="RSU1" s="679"/>
      <c r="RSV1" s="679"/>
      <c r="RSW1" s="679"/>
      <c r="RSX1" s="679"/>
      <c r="RSY1" s="679"/>
      <c r="RSZ1" s="679"/>
      <c r="RTA1" s="679"/>
      <c r="RTB1" s="679"/>
      <c r="RTC1" s="679"/>
      <c r="RTD1" s="679"/>
      <c r="RTE1" s="679"/>
      <c r="RTF1" s="679"/>
      <c r="RTG1" s="679"/>
      <c r="RTH1" s="679"/>
      <c r="RTI1" s="679"/>
      <c r="RTJ1" s="679"/>
      <c r="RTK1" s="679"/>
      <c r="RTL1" s="679"/>
      <c r="RTM1" s="679"/>
      <c r="RTN1" s="679"/>
      <c r="RTO1" s="679"/>
      <c r="RTP1" s="679"/>
      <c r="RTQ1" s="679"/>
      <c r="RTR1" s="679"/>
      <c r="RTS1" s="679"/>
      <c r="RTT1" s="679"/>
      <c r="RTU1" s="679"/>
      <c r="RTV1" s="679"/>
      <c r="RTW1" s="679"/>
      <c r="RTX1" s="679"/>
      <c r="RTY1" s="679"/>
      <c r="RTZ1" s="679"/>
      <c r="RUA1" s="679"/>
      <c r="RUB1" s="679"/>
      <c r="RUC1" s="679"/>
      <c r="RUD1" s="679"/>
      <c r="RUE1" s="679"/>
      <c r="RUF1" s="679"/>
      <c r="RUG1" s="679"/>
      <c r="RUH1" s="679"/>
      <c r="RUI1" s="679"/>
      <c r="RUJ1" s="679"/>
      <c r="RUK1" s="679"/>
      <c r="RUL1" s="679"/>
      <c r="RUM1" s="679"/>
      <c r="RUN1" s="679"/>
      <c r="RUO1" s="679"/>
      <c r="RUP1" s="679"/>
      <c r="RUQ1" s="679"/>
      <c r="RUR1" s="679"/>
      <c r="RUS1" s="679"/>
      <c r="RUT1" s="679"/>
      <c r="RUU1" s="679"/>
      <c r="RUV1" s="679"/>
      <c r="RUW1" s="679"/>
      <c r="RUX1" s="679"/>
      <c r="RUY1" s="679"/>
      <c r="RUZ1" s="679"/>
      <c r="RVA1" s="679"/>
      <c r="RVB1" s="679"/>
      <c r="RVC1" s="679"/>
      <c r="RVD1" s="679"/>
      <c r="RVE1" s="679"/>
      <c r="RVF1" s="679"/>
      <c r="RVG1" s="679"/>
      <c r="RVH1" s="679"/>
      <c r="RVI1" s="679"/>
      <c r="RVJ1" s="679"/>
      <c r="RVK1" s="679"/>
      <c r="RVL1" s="679"/>
      <c r="RVM1" s="679"/>
      <c r="RVN1" s="679"/>
      <c r="RVO1" s="679"/>
      <c r="RVP1" s="679"/>
      <c r="RVQ1" s="679"/>
      <c r="RVR1" s="679"/>
      <c r="RVS1" s="679"/>
      <c r="RVT1" s="679"/>
      <c r="RVU1" s="679"/>
      <c r="RVV1" s="679"/>
      <c r="RVW1" s="679"/>
      <c r="RVX1" s="679"/>
      <c r="RVY1" s="679"/>
      <c r="RVZ1" s="679"/>
      <c r="RWA1" s="679"/>
      <c r="RWB1" s="679"/>
      <c r="RWC1" s="679"/>
      <c r="RWD1" s="679"/>
      <c r="RWE1" s="679"/>
      <c r="RWF1" s="679"/>
      <c r="RWG1" s="679"/>
      <c r="RWH1" s="679"/>
      <c r="RWI1" s="679"/>
      <c r="RWJ1" s="679"/>
      <c r="RWK1" s="679"/>
      <c r="RWL1" s="679"/>
      <c r="RWM1" s="679"/>
      <c r="RWN1" s="679"/>
      <c r="RWO1" s="679"/>
      <c r="RWP1" s="679"/>
      <c r="RWQ1" s="679"/>
      <c r="RWR1" s="679"/>
      <c r="RWS1" s="679"/>
      <c r="RWT1" s="679"/>
      <c r="RWU1" s="679"/>
      <c r="RWV1" s="679"/>
      <c r="RWW1" s="679"/>
      <c r="RWX1" s="679"/>
      <c r="RWY1" s="679"/>
      <c r="RWZ1" s="679"/>
      <c r="RXA1" s="679"/>
      <c r="RXB1" s="679"/>
      <c r="RXC1" s="679"/>
      <c r="RXD1" s="679"/>
      <c r="RXE1" s="679"/>
      <c r="RXF1" s="679"/>
      <c r="RXG1" s="679"/>
      <c r="RXH1" s="679"/>
      <c r="RXI1" s="679"/>
      <c r="RXJ1" s="679"/>
      <c r="RXK1" s="679"/>
      <c r="RXL1" s="679"/>
      <c r="RXM1" s="679"/>
      <c r="RXN1" s="679"/>
      <c r="RXO1" s="679"/>
      <c r="RXP1" s="679"/>
      <c r="RXQ1" s="679"/>
      <c r="RXR1" s="679"/>
      <c r="RXS1" s="679"/>
      <c r="RXT1" s="679"/>
      <c r="RXU1" s="679"/>
      <c r="RXV1" s="679"/>
      <c r="RXW1" s="679"/>
      <c r="RXX1" s="679"/>
      <c r="RXY1" s="679"/>
      <c r="RXZ1" s="679"/>
      <c r="RYA1" s="679"/>
      <c r="RYB1" s="679"/>
      <c r="RYC1" s="679"/>
      <c r="RYD1" s="679"/>
      <c r="RYE1" s="679"/>
      <c r="RYF1" s="679"/>
      <c r="RYG1" s="679"/>
      <c r="RYH1" s="679"/>
      <c r="RYI1" s="679"/>
      <c r="RYJ1" s="679"/>
      <c r="RYK1" s="679"/>
      <c r="RYL1" s="679"/>
      <c r="RYM1" s="679"/>
      <c r="RYN1" s="679"/>
      <c r="RYO1" s="679"/>
      <c r="RYP1" s="679"/>
      <c r="RYQ1" s="679"/>
      <c r="RYR1" s="679"/>
      <c r="RYS1" s="679"/>
      <c r="RYT1" s="679"/>
      <c r="RYU1" s="679"/>
      <c r="RYV1" s="679"/>
      <c r="RYW1" s="679"/>
      <c r="RYX1" s="679"/>
      <c r="RYY1" s="679"/>
      <c r="RYZ1" s="679"/>
      <c r="RZA1" s="679"/>
      <c r="RZB1" s="679"/>
      <c r="RZC1" s="679"/>
      <c r="RZD1" s="679"/>
      <c r="RZE1" s="679"/>
      <c r="RZF1" s="679"/>
      <c r="RZG1" s="679"/>
      <c r="RZH1" s="679"/>
      <c r="RZI1" s="679"/>
      <c r="RZJ1" s="679"/>
      <c r="RZK1" s="679"/>
      <c r="RZL1" s="679"/>
      <c r="RZM1" s="679"/>
      <c r="RZN1" s="679"/>
      <c r="RZO1" s="679"/>
      <c r="RZP1" s="679"/>
      <c r="RZQ1" s="679"/>
      <c r="RZR1" s="679"/>
      <c r="RZS1" s="679"/>
      <c r="RZT1" s="679"/>
      <c r="RZU1" s="679"/>
      <c r="RZV1" s="679"/>
      <c r="RZW1" s="679"/>
      <c r="RZX1" s="679"/>
      <c r="RZY1" s="679"/>
      <c r="RZZ1" s="679"/>
      <c r="SAA1" s="679"/>
      <c r="SAB1" s="679"/>
      <c r="SAC1" s="679"/>
      <c r="SAD1" s="679"/>
      <c r="SAE1" s="679"/>
      <c r="SAF1" s="679"/>
      <c r="SAG1" s="679"/>
      <c r="SAH1" s="679"/>
      <c r="SAI1" s="679"/>
      <c r="SAJ1" s="679"/>
      <c r="SAK1" s="679"/>
      <c r="SAL1" s="679"/>
      <c r="SAM1" s="679"/>
      <c r="SAN1" s="679"/>
      <c r="SAO1" s="679"/>
      <c r="SAP1" s="679"/>
      <c r="SAQ1" s="679"/>
      <c r="SAR1" s="679"/>
      <c r="SAS1" s="679"/>
      <c r="SAT1" s="679"/>
      <c r="SAU1" s="679"/>
      <c r="SAV1" s="679"/>
      <c r="SAW1" s="679"/>
      <c r="SAX1" s="679"/>
      <c r="SAY1" s="679"/>
      <c r="SAZ1" s="679"/>
      <c r="SBA1" s="679"/>
      <c r="SBB1" s="679"/>
      <c r="SBC1" s="679"/>
      <c r="SBD1" s="679"/>
      <c r="SBE1" s="679"/>
      <c r="SBF1" s="679"/>
      <c r="SBG1" s="679"/>
      <c r="SBH1" s="679"/>
      <c r="SBI1" s="679"/>
      <c r="SBJ1" s="679"/>
      <c r="SBK1" s="679"/>
      <c r="SBL1" s="679"/>
      <c r="SBM1" s="679"/>
      <c r="SBN1" s="679"/>
      <c r="SBO1" s="679"/>
      <c r="SBP1" s="679"/>
      <c r="SBQ1" s="679"/>
      <c r="SBR1" s="679"/>
      <c r="SBS1" s="679"/>
      <c r="SBT1" s="679"/>
      <c r="SBU1" s="679"/>
      <c r="SBV1" s="679"/>
      <c r="SBW1" s="679"/>
      <c r="SBX1" s="679"/>
      <c r="SBY1" s="679"/>
      <c r="SBZ1" s="679"/>
      <c r="SCA1" s="679"/>
      <c r="SCB1" s="679"/>
      <c r="SCC1" s="679"/>
      <c r="SCD1" s="679"/>
      <c r="SCE1" s="679"/>
      <c r="SCF1" s="679"/>
      <c r="SCG1" s="679"/>
      <c r="SCH1" s="679"/>
      <c r="SCI1" s="679"/>
      <c r="SCJ1" s="679"/>
      <c r="SCK1" s="679"/>
      <c r="SCL1" s="679"/>
      <c r="SCM1" s="679"/>
      <c r="SCN1" s="679"/>
      <c r="SCO1" s="679"/>
      <c r="SCP1" s="679"/>
      <c r="SCQ1" s="679"/>
      <c r="SCR1" s="679"/>
      <c r="SCS1" s="679"/>
      <c r="SCT1" s="679"/>
      <c r="SCU1" s="679"/>
      <c r="SCV1" s="679"/>
      <c r="SCW1" s="679"/>
      <c r="SCX1" s="679"/>
      <c r="SCY1" s="679"/>
      <c r="SCZ1" s="679"/>
      <c r="SDA1" s="679"/>
      <c r="SDB1" s="679"/>
      <c r="SDC1" s="679"/>
      <c r="SDD1" s="679"/>
      <c r="SDE1" s="679"/>
      <c r="SDF1" s="679"/>
      <c r="SDG1" s="679"/>
      <c r="SDH1" s="679"/>
      <c r="SDI1" s="679"/>
      <c r="SDJ1" s="679"/>
      <c r="SDK1" s="679"/>
      <c r="SDL1" s="679"/>
      <c r="SDM1" s="679"/>
      <c r="SDN1" s="679"/>
      <c r="SDO1" s="679"/>
      <c r="SDP1" s="679"/>
      <c r="SDQ1" s="679"/>
      <c r="SDR1" s="679"/>
      <c r="SDS1" s="679"/>
      <c r="SDT1" s="679"/>
      <c r="SDU1" s="679"/>
      <c r="SDV1" s="679"/>
      <c r="SDW1" s="679"/>
      <c r="SDX1" s="679"/>
      <c r="SDY1" s="679"/>
      <c r="SDZ1" s="679"/>
      <c r="SEA1" s="679"/>
      <c r="SEB1" s="679"/>
      <c r="SEC1" s="679"/>
      <c r="SED1" s="679"/>
      <c r="SEE1" s="679"/>
      <c r="SEF1" s="679"/>
      <c r="SEG1" s="679"/>
      <c r="SEH1" s="679"/>
      <c r="SEI1" s="679"/>
      <c r="SEJ1" s="679"/>
      <c r="SEK1" s="679"/>
      <c r="SEL1" s="679"/>
      <c r="SEM1" s="679"/>
      <c r="SEN1" s="679"/>
      <c r="SEO1" s="679"/>
      <c r="SEP1" s="679"/>
      <c r="SEQ1" s="679"/>
      <c r="SER1" s="679"/>
      <c r="SES1" s="679"/>
      <c r="SET1" s="679"/>
      <c r="SEU1" s="679"/>
      <c r="SEV1" s="679"/>
      <c r="SEW1" s="679"/>
      <c r="SEX1" s="679"/>
      <c r="SEY1" s="679"/>
      <c r="SEZ1" s="679"/>
      <c r="SFA1" s="679"/>
      <c r="SFB1" s="679"/>
      <c r="SFC1" s="679"/>
      <c r="SFD1" s="679"/>
      <c r="SFE1" s="679"/>
      <c r="SFF1" s="679"/>
      <c r="SFG1" s="679"/>
      <c r="SFH1" s="679"/>
      <c r="SFI1" s="679"/>
      <c r="SFJ1" s="679"/>
      <c r="SFK1" s="679"/>
      <c r="SFL1" s="679"/>
      <c r="SFM1" s="679"/>
      <c r="SFN1" s="679"/>
      <c r="SFO1" s="679"/>
      <c r="SFP1" s="679"/>
      <c r="SFQ1" s="679"/>
      <c r="SFR1" s="679"/>
      <c r="SFS1" s="679"/>
      <c r="SFT1" s="679"/>
      <c r="SFU1" s="679"/>
      <c r="SFV1" s="679"/>
      <c r="SFW1" s="679"/>
      <c r="SFX1" s="679"/>
      <c r="SFY1" s="679"/>
      <c r="SFZ1" s="679"/>
      <c r="SGA1" s="679"/>
      <c r="SGB1" s="679"/>
      <c r="SGC1" s="679"/>
      <c r="SGD1" s="679"/>
      <c r="SGE1" s="679"/>
      <c r="SGF1" s="679"/>
      <c r="SGG1" s="679"/>
      <c r="SGH1" s="679"/>
      <c r="SGI1" s="679"/>
      <c r="SGJ1" s="679"/>
      <c r="SGK1" s="679"/>
      <c r="SGL1" s="679"/>
      <c r="SGM1" s="679"/>
      <c r="SGN1" s="679"/>
      <c r="SGO1" s="679"/>
      <c r="SGP1" s="679"/>
      <c r="SGQ1" s="679"/>
      <c r="SGR1" s="679"/>
      <c r="SGS1" s="679"/>
      <c r="SGT1" s="679"/>
      <c r="SGU1" s="679"/>
      <c r="SGV1" s="679"/>
      <c r="SGW1" s="679"/>
      <c r="SGX1" s="679"/>
      <c r="SGY1" s="679"/>
      <c r="SGZ1" s="679"/>
      <c r="SHA1" s="679"/>
      <c r="SHB1" s="679"/>
      <c r="SHC1" s="679"/>
      <c r="SHD1" s="679"/>
      <c r="SHE1" s="679"/>
      <c r="SHF1" s="679"/>
      <c r="SHG1" s="679"/>
      <c r="SHH1" s="679"/>
      <c r="SHI1" s="679"/>
      <c r="SHJ1" s="679"/>
      <c r="SHK1" s="679"/>
      <c r="SHL1" s="679"/>
      <c r="SHM1" s="679"/>
      <c r="SHN1" s="679"/>
      <c r="SHO1" s="679"/>
      <c r="SHP1" s="679"/>
      <c r="SHQ1" s="679"/>
      <c r="SHR1" s="679"/>
      <c r="SHS1" s="679"/>
      <c r="SHT1" s="679"/>
      <c r="SHU1" s="679"/>
      <c r="SHV1" s="679"/>
      <c r="SHW1" s="679"/>
      <c r="SHX1" s="679"/>
      <c r="SHY1" s="679"/>
      <c r="SHZ1" s="679"/>
      <c r="SIA1" s="679"/>
      <c r="SIB1" s="679"/>
      <c r="SIC1" s="679"/>
      <c r="SID1" s="679"/>
      <c r="SIE1" s="679"/>
      <c r="SIF1" s="679"/>
      <c r="SIG1" s="679"/>
      <c r="SIH1" s="679"/>
      <c r="SII1" s="679"/>
      <c r="SIJ1" s="679"/>
      <c r="SIK1" s="679"/>
      <c r="SIL1" s="679"/>
      <c r="SIM1" s="679"/>
      <c r="SIN1" s="679"/>
      <c r="SIO1" s="679"/>
      <c r="SIP1" s="679"/>
      <c r="SIQ1" s="679"/>
      <c r="SIR1" s="679"/>
      <c r="SIS1" s="679"/>
      <c r="SIT1" s="679"/>
      <c r="SIU1" s="679"/>
      <c r="SIV1" s="679"/>
      <c r="SIW1" s="679"/>
      <c r="SIX1" s="679"/>
      <c r="SIY1" s="679"/>
      <c r="SIZ1" s="679"/>
      <c r="SJA1" s="679"/>
      <c r="SJB1" s="679"/>
      <c r="SJC1" s="679"/>
      <c r="SJD1" s="679"/>
      <c r="SJE1" s="679"/>
      <c r="SJF1" s="679"/>
      <c r="SJG1" s="679"/>
      <c r="SJH1" s="679"/>
      <c r="SJI1" s="679"/>
      <c r="SJJ1" s="679"/>
      <c r="SJK1" s="679"/>
      <c r="SJL1" s="679"/>
      <c r="SJM1" s="679"/>
      <c r="SJN1" s="679"/>
      <c r="SJO1" s="679"/>
      <c r="SJP1" s="679"/>
      <c r="SJQ1" s="679"/>
      <c r="SJR1" s="679"/>
      <c r="SJS1" s="679"/>
      <c r="SJT1" s="679"/>
      <c r="SJU1" s="679"/>
      <c r="SJV1" s="679"/>
      <c r="SJW1" s="679"/>
      <c r="SJX1" s="679"/>
      <c r="SJY1" s="679"/>
      <c r="SJZ1" s="679"/>
      <c r="SKA1" s="679"/>
      <c r="SKB1" s="679"/>
      <c r="SKC1" s="679"/>
      <c r="SKD1" s="679"/>
      <c r="SKE1" s="679"/>
      <c r="SKF1" s="679"/>
      <c r="SKG1" s="679"/>
      <c r="SKH1" s="679"/>
      <c r="SKI1" s="679"/>
      <c r="SKJ1" s="679"/>
      <c r="SKK1" s="679"/>
      <c r="SKL1" s="679"/>
      <c r="SKM1" s="679"/>
      <c r="SKN1" s="679"/>
      <c r="SKO1" s="679"/>
      <c r="SKP1" s="679"/>
      <c r="SKQ1" s="679"/>
      <c r="SKR1" s="679"/>
      <c r="SKS1" s="679"/>
      <c r="SKT1" s="679"/>
      <c r="SKU1" s="679"/>
      <c r="SKV1" s="679"/>
      <c r="SKW1" s="679"/>
      <c r="SKX1" s="679"/>
      <c r="SKY1" s="679"/>
      <c r="SKZ1" s="679"/>
      <c r="SLA1" s="679"/>
      <c r="SLB1" s="679"/>
      <c r="SLC1" s="679"/>
      <c r="SLD1" s="679"/>
      <c r="SLE1" s="679"/>
      <c r="SLF1" s="679"/>
      <c r="SLG1" s="679"/>
      <c r="SLH1" s="679"/>
      <c r="SLI1" s="679"/>
      <c r="SLJ1" s="679"/>
      <c r="SLK1" s="679"/>
      <c r="SLL1" s="679"/>
      <c r="SLM1" s="679"/>
      <c r="SLN1" s="679"/>
      <c r="SLO1" s="679"/>
      <c r="SLP1" s="679"/>
      <c r="SLQ1" s="679"/>
      <c r="SLR1" s="679"/>
      <c r="SLS1" s="679"/>
      <c r="SLT1" s="679"/>
      <c r="SLU1" s="679"/>
      <c r="SLV1" s="679"/>
      <c r="SLW1" s="679"/>
      <c r="SLX1" s="679"/>
      <c r="SLY1" s="679"/>
      <c r="SLZ1" s="679"/>
      <c r="SMA1" s="679"/>
      <c r="SMB1" s="679"/>
      <c r="SMC1" s="679"/>
      <c r="SMD1" s="679"/>
      <c r="SME1" s="679"/>
      <c r="SMF1" s="679"/>
      <c r="SMG1" s="679"/>
      <c r="SMH1" s="679"/>
      <c r="SMI1" s="679"/>
      <c r="SMJ1" s="679"/>
      <c r="SMK1" s="679"/>
      <c r="SML1" s="679"/>
      <c r="SMM1" s="679"/>
      <c r="SMN1" s="679"/>
      <c r="SMO1" s="679"/>
      <c r="SMP1" s="679"/>
      <c r="SMQ1" s="679"/>
      <c r="SMR1" s="679"/>
      <c r="SMS1" s="679"/>
      <c r="SMT1" s="679"/>
      <c r="SMU1" s="679"/>
      <c r="SMV1" s="679"/>
      <c r="SMW1" s="679"/>
      <c r="SMX1" s="679"/>
      <c r="SMY1" s="679"/>
      <c r="SMZ1" s="679"/>
      <c r="SNA1" s="679"/>
      <c r="SNB1" s="679"/>
      <c r="SNC1" s="679"/>
      <c r="SND1" s="679"/>
      <c r="SNE1" s="679"/>
      <c r="SNF1" s="679"/>
      <c r="SNG1" s="679"/>
      <c r="SNH1" s="679"/>
      <c r="SNI1" s="679"/>
      <c r="SNJ1" s="679"/>
      <c r="SNK1" s="679"/>
      <c r="SNL1" s="679"/>
      <c r="SNM1" s="679"/>
      <c r="SNN1" s="679"/>
      <c r="SNO1" s="679"/>
      <c r="SNP1" s="679"/>
      <c r="SNQ1" s="679"/>
      <c r="SNR1" s="679"/>
      <c r="SNS1" s="679"/>
      <c r="SNT1" s="679"/>
      <c r="SNU1" s="679"/>
      <c r="SNV1" s="679"/>
      <c r="SNW1" s="679"/>
      <c r="SNX1" s="679"/>
      <c r="SNY1" s="679"/>
      <c r="SNZ1" s="679"/>
      <c r="SOA1" s="679"/>
      <c r="SOB1" s="679"/>
      <c r="SOC1" s="679"/>
      <c r="SOD1" s="679"/>
      <c r="SOE1" s="679"/>
      <c r="SOF1" s="679"/>
      <c r="SOG1" s="679"/>
      <c r="SOH1" s="679"/>
      <c r="SOI1" s="679"/>
      <c r="SOJ1" s="679"/>
      <c r="SOK1" s="679"/>
      <c r="SOL1" s="679"/>
      <c r="SOM1" s="679"/>
      <c r="SON1" s="679"/>
      <c r="SOO1" s="679"/>
      <c r="SOP1" s="679"/>
      <c r="SOQ1" s="679"/>
      <c r="SOR1" s="679"/>
      <c r="SOS1" s="679"/>
      <c r="SOT1" s="679"/>
      <c r="SOU1" s="679"/>
      <c r="SOV1" s="679"/>
      <c r="SOW1" s="679"/>
      <c r="SOX1" s="679"/>
      <c r="SOY1" s="679"/>
      <c r="SOZ1" s="679"/>
      <c r="SPA1" s="679"/>
      <c r="SPB1" s="679"/>
      <c r="SPC1" s="679"/>
      <c r="SPD1" s="679"/>
      <c r="SPE1" s="679"/>
      <c r="SPF1" s="679"/>
      <c r="SPG1" s="679"/>
      <c r="SPH1" s="679"/>
      <c r="SPI1" s="679"/>
      <c r="SPJ1" s="679"/>
      <c r="SPK1" s="679"/>
      <c r="SPL1" s="679"/>
      <c r="SPM1" s="679"/>
      <c r="SPN1" s="679"/>
      <c r="SPO1" s="679"/>
      <c r="SPP1" s="679"/>
      <c r="SPQ1" s="679"/>
      <c r="SPR1" s="679"/>
      <c r="SPS1" s="679"/>
      <c r="SPT1" s="679"/>
      <c r="SPU1" s="679"/>
      <c r="SPV1" s="679"/>
      <c r="SPW1" s="679"/>
      <c r="SPX1" s="679"/>
      <c r="SPY1" s="679"/>
      <c r="SPZ1" s="679"/>
      <c r="SQA1" s="679"/>
      <c r="SQB1" s="679"/>
      <c r="SQC1" s="679"/>
      <c r="SQD1" s="679"/>
      <c r="SQE1" s="679"/>
      <c r="SQF1" s="679"/>
      <c r="SQG1" s="679"/>
      <c r="SQH1" s="679"/>
      <c r="SQI1" s="679"/>
      <c r="SQJ1" s="679"/>
      <c r="SQK1" s="679"/>
      <c r="SQL1" s="679"/>
      <c r="SQM1" s="679"/>
      <c r="SQN1" s="679"/>
      <c r="SQO1" s="679"/>
      <c r="SQP1" s="679"/>
      <c r="SQQ1" s="679"/>
      <c r="SQR1" s="679"/>
      <c r="SQS1" s="679"/>
      <c r="SQT1" s="679"/>
      <c r="SQU1" s="679"/>
      <c r="SQV1" s="679"/>
      <c r="SQW1" s="679"/>
      <c r="SQX1" s="679"/>
      <c r="SQY1" s="679"/>
      <c r="SQZ1" s="679"/>
      <c r="SRA1" s="679"/>
      <c r="SRB1" s="679"/>
      <c r="SRC1" s="679"/>
      <c r="SRD1" s="679"/>
      <c r="SRE1" s="679"/>
      <c r="SRF1" s="679"/>
      <c r="SRG1" s="679"/>
      <c r="SRH1" s="679"/>
      <c r="SRI1" s="679"/>
      <c r="SRJ1" s="679"/>
      <c r="SRK1" s="679"/>
      <c r="SRL1" s="679"/>
      <c r="SRM1" s="679"/>
      <c r="SRN1" s="679"/>
      <c r="SRO1" s="679"/>
      <c r="SRP1" s="679"/>
      <c r="SRQ1" s="679"/>
      <c r="SRR1" s="679"/>
      <c r="SRS1" s="679"/>
      <c r="SRT1" s="679"/>
      <c r="SRU1" s="679"/>
      <c r="SRV1" s="679"/>
      <c r="SRW1" s="679"/>
      <c r="SRX1" s="679"/>
      <c r="SRY1" s="679"/>
      <c r="SRZ1" s="679"/>
      <c r="SSA1" s="679"/>
      <c r="SSB1" s="679"/>
      <c r="SSC1" s="679"/>
      <c r="SSD1" s="679"/>
      <c r="SSE1" s="679"/>
      <c r="SSF1" s="679"/>
      <c r="SSG1" s="679"/>
      <c r="SSH1" s="679"/>
      <c r="SSI1" s="679"/>
      <c r="SSJ1" s="679"/>
      <c r="SSK1" s="679"/>
      <c r="SSL1" s="679"/>
      <c r="SSM1" s="679"/>
      <c r="SSN1" s="679"/>
      <c r="SSO1" s="679"/>
      <c r="SSP1" s="679"/>
      <c r="SSQ1" s="679"/>
      <c r="SSR1" s="679"/>
      <c r="SSS1" s="679"/>
      <c r="SST1" s="679"/>
      <c r="SSU1" s="679"/>
      <c r="SSV1" s="679"/>
      <c r="SSW1" s="679"/>
      <c r="SSX1" s="679"/>
      <c r="SSY1" s="679"/>
      <c r="SSZ1" s="679"/>
      <c r="STA1" s="679"/>
      <c r="STB1" s="679"/>
      <c r="STC1" s="679"/>
      <c r="STD1" s="679"/>
      <c r="STE1" s="679"/>
      <c r="STF1" s="679"/>
      <c r="STG1" s="679"/>
      <c r="STH1" s="679"/>
      <c r="STI1" s="679"/>
      <c r="STJ1" s="679"/>
      <c r="STK1" s="679"/>
      <c r="STL1" s="679"/>
      <c r="STM1" s="679"/>
      <c r="STN1" s="679"/>
      <c r="STO1" s="679"/>
      <c r="STP1" s="679"/>
      <c r="STQ1" s="679"/>
      <c r="STR1" s="679"/>
      <c r="STS1" s="679"/>
      <c r="STT1" s="679"/>
      <c r="STU1" s="679"/>
      <c r="STV1" s="679"/>
      <c r="STW1" s="679"/>
      <c r="STX1" s="679"/>
      <c r="STY1" s="679"/>
      <c r="STZ1" s="679"/>
      <c r="SUA1" s="679"/>
      <c r="SUB1" s="679"/>
      <c r="SUC1" s="679"/>
      <c r="SUD1" s="679"/>
      <c r="SUE1" s="679"/>
      <c r="SUF1" s="679"/>
      <c r="SUG1" s="679"/>
      <c r="SUH1" s="679"/>
      <c r="SUI1" s="679"/>
      <c r="SUJ1" s="679"/>
      <c r="SUK1" s="679"/>
      <c r="SUL1" s="679"/>
      <c r="SUM1" s="679"/>
      <c r="SUN1" s="679"/>
      <c r="SUO1" s="679"/>
      <c r="SUP1" s="679"/>
      <c r="SUQ1" s="679"/>
      <c r="SUR1" s="679"/>
      <c r="SUS1" s="679"/>
      <c r="SUT1" s="679"/>
      <c r="SUU1" s="679"/>
      <c r="SUV1" s="679"/>
      <c r="SUW1" s="679"/>
      <c r="SUX1" s="679"/>
      <c r="SUY1" s="679"/>
      <c r="SUZ1" s="679"/>
      <c r="SVA1" s="679"/>
      <c r="SVB1" s="679"/>
      <c r="SVC1" s="679"/>
      <c r="SVD1" s="679"/>
      <c r="SVE1" s="679"/>
      <c r="SVF1" s="679"/>
      <c r="SVG1" s="679"/>
      <c r="SVH1" s="679"/>
      <c r="SVI1" s="679"/>
      <c r="SVJ1" s="679"/>
      <c r="SVK1" s="679"/>
      <c r="SVL1" s="679"/>
      <c r="SVM1" s="679"/>
      <c r="SVN1" s="679"/>
      <c r="SVO1" s="679"/>
      <c r="SVP1" s="679"/>
      <c r="SVQ1" s="679"/>
      <c r="SVR1" s="679"/>
      <c r="SVS1" s="679"/>
      <c r="SVT1" s="679"/>
      <c r="SVU1" s="679"/>
      <c r="SVV1" s="679"/>
      <c r="SVW1" s="679"/>
      <c r="SVX1" s="679"/>
      <c r="SVY1" s="679"/>
      <c r="SVZ1" s="679"/>
      <c r="SWA1" s="679"/>
      <c r="SWB1" s="679"/>
      <c r="SWC1" s="679"/>
      <c r="SWD1" s="679"/>
      <c r="SWE1" s="679"/>
      <c r="SWF1" s="679"/>
      <c r="SWG1" s="679"/>
      <c r="SWH1" s="679"/>
      <c r="SWI1" s="679"/>
      <c r="SWJ1" s="679"/>
      <c r="SWK1" s="679"/>
      <c r="SWL1" s="679"/>
      <c r="SWM1" s="679"/>
      <c r="SWN1" s="679"/>
      <c r="SWO1" s="679"/>
      <c r="SWP1" s="679"/>
      <c r="SWQ1" s="679"/>
      <c r="SWR1" s="679"/>
      <c r="SWS1" s="679"/>
      <c r="SWT1" s="679"/>
      <c r="SWU1" s="679"/>
      <c r="SWV1" s="679"/>
      <c r="SWW1" s="679"/>
      <c r="SWX1" s="679"/>
      <c r="SWY1" s="679"/>
      <c r="SWZ1" s="679"/>
      <c r="SXA1" s="679"/>
      <c r="SXB1" s="679"/>
      <c r="SXC1" s="679"/>
      <c r="SXD1" s="679"/>
      <c r="SXE1" s="679"/>
      <c r="SXF1" s="679"/>
      <c r="SXG1" s="679"/>
      <c r="SXH1" s="679"/>
      <c r="SXI1" s="679"/>
      <c r="SXJ1" s="679"/>
      <c r="SXK1" s="679"/>
      <c r="SXL1" s="679"/>
      <c r="SXM1" s="679"/>
      <c r="SXN1" s="679"/>
      <c r="SXO1" s="679"/>
      <c r="SXP1" s="679"/>
      <c r="SXQ1" s="679"/>
      <c r="SXR1" s="679"/>
      <c r="SXS1" s="679"/>
      <c r="SXT1" s="679"/>
      <c r="SXU1" s="679"/>
      <c r="SXV1" s="679"/>
      <c r="SXW1" s="679"/>
      <c r="SXX1" s="679"/>
      <c r="SXY1" s="679"/>
      <c r="SXZ1" s="679"/>
      <c r="SYA1" s="679"/>
      <c r="SYB1" s="679"/>
      <c r="SYC1" s="679"/>
      <c r="SYD1" s="679"/>
      <c r="SYE1" s="679"/>
      <c r="SYF1" s="679"/>
      <c r="SYG1" s="679"/>
      <c r="SYH1" s="679"/>
      <c r="SYI1" s="679"/>
      <c r="SYJ1" s="679"/>
      <c r="SYK1" s="679"/>
      <c r="SYL1" s="679"/>
      <c r="SYM1" s="679"/>
      <c r="SYN1" s="679"/>
      <c r="SYO1" s="679"/>
      <c r="SYP1" s="679"/>
      <c r="SYQ1" s="679"/>
      <c r="SYR1" s="679"/>
      <c r="SYS1" s="679"/>
      <c r="SYT1" s="679"/>
      <c r="SYU1" s="679"/>
      <c r="SYV1" s="679"/>
      <c r="SYW1" s="679"/>
      <c r="SYX1" s="679"/>
      <c r="SYY1" s="679"/>
      <c r="SYZ1" s="679"/>
      <c r="SZA1" s="679"/>
      <c r="SZB1" s="679"/>
      <c r="SZC1" s="679"/>
      <c r="SZD1" s="679"/>
      <c r="SZE1" s="679"/>
      <c r="SZF1" s="679"/>
      <c r="SZG1" s="679"/>
      <c r="SZH1" s="679"/>
      <c r="SZI1" s="679"/>
      <c r="SZJ1" s="679"/>
      <c r="SZK1" s="679"/>
      <c r="SZL1" s="679"/>
      <c r="SZM1" s="679"/>
      <c r="SZN1" s="679"/>
      <c r="SZO1" s="679"/>
      <c r="SZP1" s="679"/>
      <c r="SZQ1" s="679"/>
      <c r="SZR1" s="679"/>
      <c r="SZS1" s="679"/>
      <c r="SZT1" s="679"/>
      <c r="SZU1" s="679"/>
      <c r="SZV1" s="679"/>
      <c r="SZW1" s="679"/>
      <c r="SZX1" s="679"/>
      <c r="SZY1" s="679"/>
      <c r="SZZ1" s="679"/>
      <c r="TAA1" s="679"/>
      <c r="TAB1" s="679"/>
      <c r="TAC1" s="679"/>
      <c r="TAD1" s="679"/>
      <c r="TAE1" s="679"/>
      <c r="TAF1" s="679"/>
      <c r="TAG1" s="679"/>
      <c r="TAH1" s="679"/>
      <c r="TAI1" s="679"/>
      <c r="TAJ1" s="679"/>
      <c r="TAK1" s="679"/>
      <c r="TAL1" s="679"/>
      <c r="TAM1" s="679"/>
      <c r="TAN1" s="679"/>
      <c r="TAO1" s="679"/>
      <c r="TAP1" s="679"/>
      <c r="TAQ1" s="679"/>
      <c r="TAR1" s="679"/>
      <c r="TAS1" s="679"/>
      <c r="TAT1" s="679"/>
      <c r="TAU1" s="679"/>
      <c r="TAV1" s="679"/>
      <c r="TAW1" s="679"/>
      <c r="TAX1" s="679"/>
      <c r="TAY1" s="679"/>
      <c r="TAZ1" s="679"/>
      <c r="TBA1" s="679"/>
      <c r="TBB1" s="679"/>
      <c r="TBC1" s="679"/>
      <c r="TBD1" s="679"/>
      <c r="TBE1" s="679"/>
      <c r="TBF1" s="679"/>
      <c r="TBG1" s="679"/>
      <c r="TBH1" s="679"/>
      <c r="TBI1" s="679"/>
      <c r="TBJ1" s="679"/>
      <c r="TBK1" s="679"/>
      <c r="TBL1" s="679"/>
      <c r="TBM1" s="679"/>
      <c r="TBN1" s="679"/>
      <c r="TBO1" s="679"/>
      <c r="TBP1" s="679"/>
      <c r="TBQ1" s="679"/>
      <c r="TBR1" s="679"/>
      <c r="TBS1" s="679"/>
      <c r="TBT1" s="679"/>
      <c r="TBU1" s="679"/>
      <c r="TBV1" s="679"/>
      <c r="TBW1" s="679"/>
      <c r="TBX1" s="679"/>
      <c r="TBY1" s="679"/>
      <c r="TBZ1" s="679"/>
      <c r="TCA1" s="679"/>
      <c r="TCB1" s="679"/>
      <c r="TCC1" s="679"/>
      <c r="TCD1" s="679"/>
      <c r="TCE1" s="679"/>
      <c r="TCF1" s="679"/>
      <c r="TCG1" s="679"/>
      <c r="TCH1" s="679"/>
      <c r="TCI1" s="679"/>
      <c r="TCJ1" s="679"/>
      <c r="TCK1" s="679"/>
      <c r="TCL1" s="679"/>
      <c r="TCM1" s="679"/>
      <c r="TCN1" s="679"/>
      <c r="TCO1" s="679"/>
      <c r="TCP1" s="679"/>
      <c r="TCQ1" s="679"/>
      <c r="TCR1" s="679"/>
      <c r="TCS1" s="679"/>
      <c r="TCT1" s="679"/>
      <c r="TCU1" s="679"/>
      <c r="TCV1" s="679"/>
      <c r="TCW1" s="679"/>
      <c r="TCX1" s="679"/>
      <c r="TCY1" s="679"/>
      <c r="TCZ1" s="679"/>
      <c r="TDA1" s="679"/>
      <c r="TDB1" s="679"/>
      <c r="TDC1" s="679"/>
      <c r="TDD1" s="679"/>
      <c r="TDE1" s="679"/>
      <c r="TDF1" s="679"/>
      <c r="TDG1" s="679"/>
      <c r="TDH1" s="679"/>
      <c r="TDI1" s="679"/>
      <c r="TDJ1" s="679"/>
      <c r="TDK1" s="679"/>
      <c r="TDL1" s="679"/>
      <c r="TDM1" s="679"/>
      <c r="TDN1" s="679"/>
      <c r="TDO1" s="679"/>
      <c r="TDP1" s="679"/>
      <c r="TDQ1" s="679"/>
      <c r="TDR1" s="679"/>
      <c r="TDS1" s="679"/>
      <c r="TDT1" s="679"/>
      <c r="TDU1" s="679"/>
      <c r="TDV1" s="679"/>
      <c r="TDW1" s="679"/>
      <c r="TDX1" s="679"/>
      <c r="TDY1" s="679"/>
      <c r="TDZ1" s="679"/>
      <c r="TEA1" s="679"/>
      <c r="TEB1" s="679"/>
      <c r="TEC1" s="679"/>
      <c r="TED1" s="679"/>
      <c r="TEE1" s="679"/>
      <c r="TEF1" s="679"/>
      <c r="TEG1" s="679"/>
      <c r="TEH1" s="679"/>
      <c r="TEI1" s="679"/>
      <c r="TEJ1" s="679"/>
      <c r="TEK1" s="679"/>
      <c r="TEL1" s="679"/>
      <c r="TEM1" s="679"/>
      <c r="TEN1" s="679"/>
      <c r="TEO1" s="679"/>
      <c r="TEP1" s="679"/>
      <c r="TEQ1" s="679"/>
      <c r="TER1" s="679"/>
      <c r="TES1" s="679"/>
      <c r="TET1" s="679"/>
      <c r="TEU1" s="679"/>
      <c r="TEV1" s="679"/>
      <c r="TEW1" s="679"/>
      <c r="TEX1" s="679"/>
      <c r="TEY1" s="679"/>
      <c r="TEZ1" s="679"/>
      <c r="TFA1" s="679"/>
      <c r="TFB1" s="679"/>
      <c r="TFC1" s="679"/>
      <c r="TFD1" s="679"/>
      <c r="TFE1" s="679"/>
      <c r="TFF1" s="679"/>
      <c r="TFG1" s="679"/>
      <c r="TFH1" s="679"/>
      <c r="TFI1" s="679"/>
      <c r="TFJ1" s="679"/>
      <c r="TFK1" s="679"/>
      <c r="TFL1" s="679"/>
      <c r="TFM1" s="679"/>
      <c r="TFN1" s="679"/>
      <c r="TFO1" s="679"/>
      <c r="TFP1" s="679"/>
      <c r="TFQ1" s="679"/>
      <c r="TFR1" s="679"/>
      <c r="TFS1" s="679"/>
      <c r="TFT1" s="679"/>
      <c r="TFU1" s="679"/>
      <c r="TFV1" s="679"/>
      <c r="TFW1" s="679"/>
      <c r="TFX1" s="679"/>
      <c r="TFY1" s="679"/>
      <c r="TFZ1" s="679"/>
      <c r="TGA1" s="679"/>
      <c r="TGB1" s="679"/>
      <c r="TGC1" s="679"/>
      <c r="TGD1" s="679"/>
      <c r="TGE1" s="679"/>
      <c r="TGF1" s="679"/>
      <c r="TGG1" s="679"/>
      <c r="TGH1" s="679"/>
      <c r="TGI1" s="679"/>
      <c r="TGJ1" s="679"/>
      <c r="TGK1" s="679"/>
      <c r="TGL1" s="679"/>
      <c r="TGM1" s="679"/>
      <c r="TGN1" s="679"/>
      <c r="TGO1" s="679"/>
      <c r="TGP1" s="679"/>
      <c r="TGQ1" s="679"/>
      <c r="TGR1" s="679"/>
      <c r="TGS1" s="679"/>
      <c r="TGT1" s="679"/>
      <c r="TGU1" s="679"/>
      <c r="TGV1" s="679"/>
      <c r="TGW1" s="679"/>
      <c r="TGX1" s="679"/>
      <c r="TGY1" s="679"/>
      <c r="TGZ1" s="679"/>
      <c r="THA1" s="679"/>
      <c r="THB1" s="679"/>
      <c r="THC1" s="679"/>
      <c r="THD1" s="679"/>
      <c r="THE1" s="679"/>
      <c r="THF1" s="679"/>
      <c r="THG1" s="679"/>
      <c r="THH1" s="679"/>
      <c r="THI1" s="679"/>
      <c r="THJ1" s="679"/>
      <c r="THK1" s="679"/>
      <c r="THL1" s="679"/>
      <c r="THM1" s="679"/>
      <c r="THN1" s="679"/>
      <c r="THO1" s="679"/>
      <c r="THP1" s="679"/>
      <c r="THQ1" s="679"/>
      <c r="THR1" s="679"/>
      <c r="THS1" s="679"/>
      <c r="THT1" s="679"/>
      <c r="THU1" s="679"/>
      <c r="THV1" s="679"/>
      <c r="THW1" s="679"/>
      <c r="THX1" s="679"/>
      <c r="THY1" s="679"/>
      <c r="THZ1" s="679"/>
      <c r="TIA1" s="679"/>
      <c r="TIB1" s="679"/>
      <c r="TIC1" s="679"/>
      <c r="TID1" s="679"/>
      <c r="TIE1" s="679"/>
      <c r="TIF1" s="679"/>
      <c r="TIG1" s="679"/>
      <c r="TIH1" s="679"/>
      <c r="TII1" s="679"/>
      <c r="TIJ1" s="679"/>
      <c r="TIK1" s="679"/>
      <c r="TIL1" s="679"/>
      <c r="TIM1" s="679"/>
      <c r="TIN1" s="679"/>
      <c r="TIO1" s="679"/>
      <c r="TIP1" s="679"/>
      <c r="TIQ1" s="679"/>
      <c r="TIR1" s="679"/>
      <c r="TIS1" s="679"/>
      <c r="TIT1" s="679"/>
      <c r="TIU1" s="679"/>
      <c r="TIV1" s="679"/>
      <c r="TIW1" s="679"/>
      <c r="TIX1" s="679"/>
      <c r="TIY1" s="679"/>
      <c r="TIZ1" s="679"/>
      <c r="TJA1" s="679"/>
      <c r="TJB1" s="679"/>
      <c r="TJC1" s="679"/>
      <c r="TJD1" s="679"/>
      <c r="TJE1" s="679"/>
      <c r="TJF1" s="679"/>
      <c r="TJG1" s="679"/>
      <c r="TJH1" s="679"/>
      <c r="TJI1" s="679"/>
      <c r="TJJ1" s="679"/>
      <c r="TJK1" s="679"/>
      <c r="TJL1" s="679"/>
      <c r="TJM1" s="679"/>
      <c r="TJN1" s="679"/>
      <c r="TJO1" s="679"/>
      <c r="TJP1" s="679"/>
      <c r="TJQ1" s="679"/>
      <c r="TJR1" s="679"/>
      <c r="TJS1" s="679"/>
      <c r="TJT1" s="679"/>
      <c r="TJU1" s="679"/>
      <c r="TJV1" s="679"/>
      <c r="TJW1" s="679"/>
      <c r="TJX1" s="679"/>
      <c r="TJY1" s="679"/>
      <c r="TJZ1" s="679"/>
      <c r="TKA1" s="679"/>
      <c r="TKB1" s="679"/>
      <c r="TKC1" s="679"/>
      <c r="TKD1" s="679"/>
      <c r="TKE1" s="679"/>
      <c r="TKF1" s="679"/>
      <c r="TKG1" s="679"/>
      <c r="TKH1" s="679"/>
      <c r="TKI1" s="679"/>
      <c r="TKJ1" s="679"/>
      <c r="TKK1" s="679"/>
      <c r="TKL1" s="679"/>
      <c r="TKM1" s="679"/>
      <c r="TKN1" s="679"/>
      <c r="TKO1" s="679"/>
      <c r="TKP1" s="679"/>
      <c r="TKQ1" s="679"/>
      <c r="TKR1" s="679"/>
      <c r="TKS1" s="679"/>
      <c r="TKT1" s="679"/>
      <c r="TKU1" s="679"/>
      <c r="TKV1" s="679"/>
      <c r="TKW1" s="679"/>
      <c r="TKX1" s="679"/>
      <c r="TKY1" s="679"/>
      <c r="TKZ1" s="679"/>
      <c r="TLA1" s="679"/>
      <c r="TLB1" s="679"/>
      <c r="TLC1" s="679"/>
      <c r="TLD1" s="679"/>
      <c r="TLE1" s="679"/>
      <c r="TLF1" s="679"/>
      <c r="TLG1" s="679"/>
      <c r="TLH1" s="679"/>
      <c r="TLI1" s="679"/>
      <c r="TLJ1" s="679"/>
      <c r="TLK1" s="679"/>
      <c r="TLL1" s="679"/>
      <c r="TLM1" s="679"/>
      <c r="TLN1" s="679"/>
      <c r="TLO1" s="679"/>
      <c r="TLP1" s="679"/>
      <c r="TLQ1" s="679"/>
      <c r="TLR1" s="679"/>
      <c r="TLS1" s="679"/>
      <c r="TLT1" s="679"/>
      <c r="TLU1" s="679"/>
      <c r="TLV1" s="679"/>
      <c r="TLW1" s="679"/>
      <c r="TLX1" s="679"/>
      <c r="TLY1" s="679"/>
      <c r="TLZ1" s="679"/>
      <c r="TMA1" s="679"/>
      <c r="TMB1" s="679"/>
      <c r="TMC1" s="679"/>
      <c r="TMD1" s="679"/>
      <c r="TME1" s="679"/>
      <c r="TMF1" s="679"/>
      <c r="TMG1" s="679"/>
      <c r="TMH1" s="679"/>
      <c r="TMI1" s="679"/>
      <c r="TMJ1" s="679"/>
      <c r="TMK1" s="679"/>
      <c r="TML1" s="679"/>
      <c r="TMM1" s="679"/>
      <c r="TMN1" s="679"/>
      <c r="TMO1" s="679"/>
      <c r="TMP1" s="679"/>
      <c r="TMQ1" s="679"/>
      <c r="TMR1" s="679"/>
      <c r="TMS1" s="679"/>
      <c r="TMT1" s="679"/>
      <c r="TMU1" s="679"/>
      <c r="TMV1" s="679"/>
      <c r="TMW1" s="679"/>
      <c r="TMX1" s="679"/>
      <c r="TMY1" s="679"/>
      <c r="TMZ1" s="679"/>
      <c r="TNA1" s="679"/>
      <c r="TNB1" s="679"/>
      <c r="TNC1" s="679"/>
      <c r="TND1" s="679"/>
      <c r="TNE1" s="679"/>
      <c r="TNF1" s="679"/>
      <c r="TNG1" s="679"/>
      <c r="TNH1" s="679"/>
      <c r="TNI1" s="679"/>
      <c r="TNJ1" s="679"/>
      <c r="TNK1" s="679"/>
      <c r="TNL1" s="679"/>
      <c r="TNM1" s="679"/>
      <c r="TNN1" s="679"/>
      <c r="TNO1" s="679"/>
      <c r="TNP1" s="679"/>
      <c r="TNQ1" s="679"/>
      <c r="TNR1" s="679"/>
      <c r="TNS1" s="679"/>
      <c r="TNT1" s="679"/>
      <c r="TNU1" s="679"/>
      <c r="TNV1" s="679"/>
      <c r="TNW1" s="679"/>
      <c r="TNX1" s="679"/>
      <c r="TNY1" s="679"/>
      <c r="TNZ1" s="679"/>
      <c r="TOA1" s="679"/>
      <c r="TOB1" s="679"/>
      <c r="TOC1" s="679"/>
      <c r="TOD1" s="679"/>
      <c r="TOE1" s="679"/>
      <c r="TOF1" s="679"/>
      <c r="TOG1" s="679"/>
      <c r="TOH1" s="679"/>
      <c r="TOI1" s="679"/>
      <c r="TOJ1" s="679"/>
      <c r="TOK1" s="679"/>
      <c r="TOL1" s="679"/>
      <c r="TOM1" s="679"/>
      <c r="TON1" s="679"/>
      <c r="TOO1" s="679"/>
      <c r="TOP1" s="679"/>
      <c r="TOQ1" s="679"/>
      <c r="TOR1" s="679"/>
      <c r="TOS1" s="679"/>
      <c r="TOT1" s="679"/>
      <c r="TOU1" s="679"/>
      <c r="TOV1" s="679"/>
      <c r="TOW1" s="679"/>
      <c r="TOX1" s="679"/>
      <c r="TOY1" s="679"/>
      <c r="TOZ1" s="679"/>
      <c r="TPA1" s="679"/>
      <c r="TPB1" s="679"/>
      <c r="TPC1" s="679"/>
      <c r="TPD1" s="679"/>
      <c r="TPE1" s="679"/>
      <c r="TPF1" s="679"/>
      <c r="TPG1" s="679"/>
      <c r="TPH1" s="679"/>
      <c r="TPI1" s="679"/>
      <c r="TPJ1" s="679"/>
      <c r="TPK1" s="679"/>
      <c r="TPL1" s="679"/>
      <c r="TPM1" s="679"/>
      <c r="TPN1" s="679"/>
      <c r="TPO1" s="679"/>
      <c r="TPP1" s="679"/>
      <c r="TPQ1" s="679"/>
      <c r="TPR1" s="679"/>
      <c r="TPS1" s="679"/>
      <c r="TPT1" s="679"/>
      <c r="TPU1" s="679"/>
      <c r="TPV1" s="679"/>
      <c r="TPW1" s="679"/>
      <c r="TPX1" s="679"/>
      <c r="TPY1" s="679"/>
      <c r="TPZ1" s="679"/>
      <c r="TQA1" s="679"/>
      <c r="TQB1" s="679"/>
      <c r="TQC1" s="679"/>
      <c r="TQD1" s="679"/>
      <c r="TQE1" s="679"/>
      <c r="TQF1" s="679"/>
      <c r="TQG1" s="679"/>
      <c r="TQH1" s="679"/>
      <c r="TQI1" s="679"/>
      <c r="TQJ1" s="679"/>
      <c r="TQK1" s="679"/>
      <c r="TQL1" s="679"/>
      <c r="TQM1" s="679"/>
      <c r="TQN1" s="679"/>
      <c r="TQO1" s="679"/>
      <c r="TQP1" s="679"/>
      <c r="TQQ1" s="679"/>
      <c r="TQR1" s="679"/>
      <c r="TQS1" s="679"/>
      <c r="TQT1" s="679"/>
      <c r="TQU1" s="679"/>
      <c r="TQV1" s="679"/>
      <c r="TQW1" s="679"/>
      <c r="TQX1" s="679"/>
      <c r="TQY1" s="679"/>
      <c r="TQZ1" s="679"/>
      <c r="TRA1" s="679"/>
      <c r="TRB1" s="679"/>
      <c r="TRC1" s="679"/>
      <c r="TRD1" s="679"/>
      <c r="TRE1" s="679"/>
      <c r="TRF1" s="679"/>
      <c r="TRG1" s="679"/>
      <c r="TRH1" s="679"/>
      <c r="TRI1" s="679"/>
      <c r="TRJ1" s="679"/>
      <c r="TRK1" s="679"/>
      <c r="TRL1" s="679"/>
      <c r="TRM1" s="679"/>
      <c r="TRN1" s="679"/>
      <c r="TRO1" s="679"/>
      <c r="TRP1" s="679"/>
      <c r="TRQ1" s="679"/>
      <c r="TRR1" s="679"/>
      <c r="TRS1" s="679"/>
      <c r="TRT1" s="679"/>
      <c r="TRU1" s="679"/>
      <c r="TRV1" s="679"/>
      <c r="TRW1" s="679"/>
      <c r="TRX1" s="679"/>
      <c r="TRY1" s="679"/>
      <c r="TRZ1" s="679"/>
      <c r="TSA1" s="679"/>
      <c r="TSB1" s="679"/>
      <c r="TSC1" s="679"/>
      <c r="TSD1" s="679"/>
      <c r="TSE1" s="679"/>
      <c r="TSF1" s="679"/>
      <c r="TSG1" s="679"/>
      <c r="TSH1" s="679"/>
      <c r="TSI1" s="679"/>
      <c r="TSJ1" s="679"/>
      <c r="TSK1" s="679"/>
      <c r="TSL1" s="679"/>
      <c r="TSM1" s="679"/>
      <c r="TSN1" s="679"/>
      <c r="TSO1" s="679"/>
      <c r="TSP1" s="679"/>
      <c r="TSQ1" s="679"/>
      <c r="TSR1" s="679"/>
      <c r="TSS1" s="679"/>
      <c r="TST1" s="679"/>
      <c r="TSU1" s="679"/>
      <c r="TSV1" s="679"/>
      <c r="TSW1" s="679"/>
      <c r="TSX1" s="679"/>
      <c r="TSY1" s="679"/>
      <c r="TSZ1" s="679"/>
      <c r="TTA1" s="679"/>
      <c r="TTB1" s="679"/>
      <c r="TTC1" s="679"/>
      <c r="TTD1" s="679"/>
      <c r="TTE1" s="679"/>
      <c r="TTF1" s="679"/>
      <c r="TTG1" s="679"/>
      <c r="TTH1" s="679"/>
      <c r="TTI1" s="679"/>
      <c r="TTJ1" s="679"/>
      <c r="TTK1" s="679"/>
      <c r="TTL1" s="679"/>
      <c r="TTM1" s="679"/>
      <c r="TTN1" s="679"/>
      <c r="TTO1" s="679"/>
      <c r="TTP1" s="679"/>
      <c r="TTQ1" s="679"/>
      <c r="TTR1" s="679"/>
      <c r="TTS1" s="679"/>
      <c r="TTT1" s="679"/>
      <c r="TTU1" s="679"/>
      <c r="TTV1" s="679"/>
      <c r="TTW1" s="679"/>
      <c r="TTX1" s="679"/>
      <c r="TTY1" s="679"/>
      <c r="TTZ1" s="679"/>
      <c r="TUA1" s="679"/>
      <c r="TUB1" s="679"/>
      <c r="TUC1" s="679"/>
      <c r="TUD1" s="679"/>
      <c r="TUE1" s="679"/>
      <c r="TUF1" s="679"/>
      <c r="TUG1" s="679"/>
      <c r="TUH1" s="679"/>
      <c r="TUI1" s="679"/>
      <c r="TUJ1" s="679"/>
      <c r="TUK1" s="679"/>
      <c r="TUL1" s="679"/>
      <c r="TUM1" s="679"/>
      <c r="TUN1" s="679"/>
      <c r="TUO1" s="679"/>
      <c r="TUP1" s="679"/>
      <c r="TUQ1" s="679"/>
      <c r="TUR1" s="679"/>
      <c r="TUS1" s="679"/>
      <c r="TUT1" s="679"/>
      <c r="TUU1" s="679"/>
      <c r="TUV1" s="679"/>
      <c r="TUW1" s="679"/>
      <c r="TUX1" s="679"/>
      <c r="TUY1" s="679"/>
      <c r="TUZ1" s="679"/>
      <c r="TVA1" s="679"/>
      <c r="TVB1" s="679"/>
      <c r="TVC1" s="679"/>
      <c r="TVD1" s="679"/>
      <c r="TVE1" s="679"/>
      <c r="TVF1" s="679"/>
      <c r="TVG1" s="679"/>
      <c r="TVH1" s="679"/>
      <c r="TVI1" s="679"/>
      <c r="TVJ1" s="679"/>
      <c r="TVK1" s="679"/>
      <c r="TVL1" s="679"/>
      <c r="TVM1" s="679"/>
      <c r="TVN1" s="679"/>
      <c r="TVO1" s="679"/>
      <c r="TVP1" s="679"/>
      <c r="TVQ1" s="679"/>
      <c r="TVR1" s="679"/>
      <c r="TVS1" s="679"/>
      <c r="TVT1" s="679"/>
      <c r="TVU1" s="679"/>
      <c r="TVV1" s="679"/>
      <c r="TVW1" s="679"/>
      <c r="TVX1" s="679"/>
      <c r="TVY1" s="679"/>
      <c r="TVZ1" s="679"/>
      <c r="TWA1" s="679"/>
      <c r="TWB1" s="679"/>
      <c r="TWC1" s="679"/>
      <c r="TWD1" s="679"/>
      <c r="TWE1" s="679"/>
      <c r="TWF1" s="679"/>
      <c r="TWG1" s="679"/>
      <c r="TWH1" s="679"/>
      <c r="TWI1" s="679"/>
      <c r="TWJ1" s="679"/>
      <c r="TWK1" s="679"/>
      <c r="TWL1" s="679"/>
      <c r="TWM1" s="679"/>
      <c r="TWN1" s="679"/>
      <c r="TWO1" s="679"/>
      <c r="TWP1" s="679"/>
      <c r="TWQ1" s="679"/>
      <c r="TWR1" s="679"/>
      <c r="TWS1" s="679"/>
      <c r="TWT1" s="679"/>
      <c r="TWU1" s="679"/>
      <c r="TWV1" s="679"/>
      <c r="TWW1" s="679"/>
      <c r="TWX1" s="679"/>
      <c r="TWY1" s="679"/>
      <c r="TWZ1" s="679"/>
      <c r="TXA1" s="679"/>
      <c r="TXB1" s="679"/>
      <c r="TXC1" s="679"/>
      <c r="TXD1" s="679"/>
      <c r="TXE1" s="679"/>
      <c r="TXF1" s="679"/>
      <c r="TXG1" s="679"/>
      <c r="TXH1" s="679"/>
      <c r="TXI1" s="679"/>
      <c r="TXJ1" s="679"/>
      <c r="TXK1" s="679"/>
      <c r="TXL1" s="679"/>
      <c r="TXM1" s="679"/>
      <c r="TXN1" s="679"/>
      <c r="TXO1" s="679"/>
      <c r="TXP1" s="679"/>
      <c r="TXQ1" s="679"/>
      <c r="TXR1" s="679"/>
      <c r="TXS1" s="679"/>
      <c r="TXT1" s="679"/>
      <c r="TXU1" s="679"/>
      <c r="TXV1" s="679"/>
      <c r="TXW1" s="679"/>
      <c r="TXX1" s="679"/>
      <c r="TXY1" s="679"/>
      <c r="TXZ1" s="679"/>
      <c r="TYA1" s="679"/>
      <c r="TYB1" s="679"/>
      <c r="TYC1" s="679"/>
      <c r="TYD1" s="679"/>
      <c r="TYE1" s="679"/>
      <c r="TYF1" s="679"/>
      <c r="TYG1" s="679"/>
      <c r="TYH1" s="679"/>
      <c r="TYI1" s="679"/>
      <c r="TYJ1" s="679"/>
      <c r="TYK1" s="679"/>
      <c r="TYL1" s="679"/>
      <c r="TYM1" s="679"/>
      <c r="TYN1" s="679"/>
      <c r="TYO1" s="679"/>
      <c r="TYP1" s="679"/>
      <c r="TYQ1" s="679"/>
      <c r="TYR1" s="679"/>
      <c r="TYS1" s="679"/>
      <c r="TYT1" s="679"/>
      <c r="TYU1" s="679"/>
      <c r="TYV1" s="679"/>
      <c r="TYW1" s="679"/>
      <c r="TYX1" s="679"/>
      <c r="TYY1" s="679"/>
      <c r="TYZ1" s="679"/>
      <c r="TZA1" s="679"/>
      <c r="TZB1" s="679"/>
      <c r="TZC1" s="679"/>
      <c r="TZD1" s="679"/>
      <c r="TZE1" s="679"/>
      <c r="TZF1" s="679"/>
      <c r="TZG1" s="679"/>
      <c r="TZH1" s="679"/>
      <c r="TZI1" s="679"/>
      <c r="TZJ1" s="679"/>
      <c r="TZK1" s="679"/>
      <c r="TZL1" s="679"/>
      <c r="TZM1" s="679"/>
      <c r="TZN1" s="679"/>
      <c r="TZO1" s="679"/>
      <c r="TZP1" s="679"/>
      <c r="TZQ1" s="679"/>
      <c r="TZR1" s="679"/>
      <c r="TZS1" s="679"/>
      <c r="TZT1" s="679"/>
      <c r="TZU1" s="679"/>
      <c r="TZV1" s="679"/>
      <c r="TZW1" s="679"/>
      <c r="TZX1" s="679"/>
      <c r="TZY1" s="679"/>
      <c r="TZZ1" s="679"/>
      <c r="UAA1" s="679"/>
      <c r="UAB1" s="679"/>
      <c r="UAC1" s="679"/>
      <c r="UAD1" s="679"/>
      <c r="UAE1" s="679"/>
      <c r="UAF1" s="679"/>
      <c r="UAG1" s="679"/>
      <c r="UAH1" s="679"/>
      <c r="UAI1" s="679"/>
      <c r="UAJ1" s="679"/>
      <c r="UAK1" s="679"/>
      <c r="UAL1" s="679"/>
      <c r="UAM1" s="679"/>
      <c r="UAN1" s="679"/>
      <c r="UAO1" s="679"/>
      <c r="UAP1" s="679"/>
      <c r="UAQ1" s="679"/>
      <c r="UAR1" s="679"/>
      <c r="UAS1" s="679"/>
      <c r="UAT1" s="679"/>
      <c r="UAU1" s="679"/>
      <c r="UAV1" s="679"/>
      <c r="UAW1" s="679"/>
      <c r="UAX1" s="679"/>
      <c r="UAY1" s="679"/>
      <c r="UAZ1" s="679"/>
      <c r="UBA1" s="679"/>
      <c r="UBB1" s="679"/>
      <c r="UBC1" s="679"/>
      <c r="UBD1" s="679"/>
      <c r="UBE1" s="679"/>
      <c r="UBF1" s="679"/>
      <c r="UBG1" s="679"/>
      <c r="UBH1" s="679"/>
      <c r="UBI1" s="679"/>
      <c r="UBJ1" s="679"/>
      <c r="UBK1" s="679"/>
      <c r="UBL1" s="679"/>
      <c r="UBM1" s="679"/>
      <c r="UBN1" s="679"/>
      <c r="UBO1" s="679"/>
      <c r="UBP1" s="679"/>
      <c r="UBQ1" s="679"/>
      <c r="UBR1" s="679"/>
      <c r="UBS1" s="679"/>
      <c r="UBT1" s="679"/>
      <c r="UBU1" s="679"/>
      <c r="UBV1" s="679"/>
      <c r="UBW1" s="679"/>
      <c r="UBX1" s="679"/>
      <c r="UBY1" s="679"/>
      <c r="UBZ1" s="679"/>
      <c r="UCA1" s="679"/>
      <c r="UCB1" s="679"/>
      <c r="UCC1" s="679"/>
      <c r="UCD1" s="679"/>
      <c r="UCE1" s="679"/>
      <c r="UCF1" s="679"/>
      <c r="UCG1" s="679"/>
      <c r="UCH1" s="679"/>
      <c r="UCI1" s="679"/>
      <c r="UCJ1" s="679"/>
      <c r="UCK1" s="679"/>
      <c r="UCL1" s="679"/>
      <c r="UCM1" s="679"/>
      <c r="UCN1" s="679"/>
      <c r="UCO1" s="679"/>
      <c r="UCP1" s="679"/>
      <c r="UCQ1" s="679"/>
      <c r="UCR1" s="679"/>
      <c r="UCS1" s="679"/>
      <c r="UCT1" s="679"/>
      <c r="UCU1" s="679"/>
      <c r="UCV1" s="679"/>
      <c r="UCW1" s="679"/>
      <c r="UCX1" s="679"/>
      <c r="UCY1" s="679"/>
      <c r="UCZ1" s="679"/>
      <c r="UDA1" s="679"/>
      <c r="UDB1" s="679"/>
      <c r="UDC1" s="679"/>
      <c r="UDD1" s="679"/>
      <c r="UDE1" s="679"/>
      <c r="UDF1" s="679"/>
      <c r="UDG1" s="679"/>
      <c r="UDH1" s="679"/>
      <c r="UDI1" s="679"/>
      <c r="UDJ1" s="679"/>
      <c r="UDK1" s="679"/>
      <c r="UDL1" s="679"/>
      <c r="UDM1" s="679"/>
      <c r="UDN1" s="679"/>
      <c r="UDO1" s="679"/>
      <c r="UDP1" s="679"/>
      <c r="UDQ1" s="679"/>
      <c r="UDR1" s="679"/>
      <c r="UDS1" s="679"/>
      <c r="UDT1" s="679"/>
      <c r="UDU1" s="679"/>
      <c r="UDV1" s="679"/>
      <c r="UDW1" s="679"/>
      <c r="UDX1" s="679"/>
      <c r="UDY1" s="679"/>
      <c r="UDZ1" s="679"/>
      <c r="UEA1" s="679"/>
      <c r="UEB1" s="679"/>
      <c r="UEC1" s="679"/>
      <c r="UED1" s="679"/>
      <c r="UEE1" s="679"/>
      <c r="UEF1" s="679"/>
      <c r="UEG1" s="679"/>
      <c r="UEH1" s="679"/>
      <c r="UEI1" s="679"/>
      <c r="UEJ1" s="679"/>
      <c r="UEK1" s="679"/>
      <c r="UEL1" s="679"/>
      <c r="UEM1" s="679"/>
      <c r="UEN1" s="679"/>
      <c r="UEO1" s="679"/>
      <c r="UEP1" s="679"/>
      <c r="UEQ1" s="679"/>
      <c r="UER1" s="679"/>
      <c r="UES1" s="679"/>
      <c r="UET1" s="679"/>
      <c r="UEU1" s="679"/>
      <c r="UEV1" s="679"/>
      <c r="UEW1" s="679"/>
      <c r="UEX1" s="679"/>
      <c r="UEY1" s="679"/>
      <c r="UEZ1" s="679"/>
      <c r="UFA1" s="679"/>
      <c r="UFB1" s="679"/>
      <c r="UFC1" s="679"/>
      <c r="UFD1" s="679"/>
      <c r="UFE1" s="679"/>
      <c r="UFF1" s="679"/>
      <c r="UFG1" s="679"/>
      <c r="UFH1" s="679"/>
      <c r="UFI1" s="679"/>
      <c r="UFJ1" s="679"/>
      <c r="UFK1" s="679"/>
      <c r="UFL1" s="679"/>
      <c r="UFM1" s="679"/>
      <c r="UFN1" s="679"/>
      <c r="UFO1" s="679"/>
      <c r="UFP1" s="679"/>
      <c r="UFQ1" s="679"/>
      <c r="UFR1" s="679"/>
      <c r="UFS1" s="679"/>
      <c r="UFT1" s="679"/>
      <c r="UFU1" s="679"/>
      <c r="UFV1" s="679"/>
      <c r="UFW1" s="679"/>
      <c r="UFX1" s="679"/>
      <c r="UFY1" s="679"/>
      <c r="UFZ1" s="679"/>
      <c r="UGA1" s="679"/>
      <c r="UGB1" s="679"/>
      <c r="UGC1" s="679"/>
      <c r="UGD1" s="679"/>
      <c r="UGE1" s="679"/>
      <c r="UGF1" s="679"/>
      <c r="UGG1" s="679"/>
      <c r="UGH1" s="679"/>
      <c r="UGI1" s="679"/>
      <c r="UGJ1" s="679"/>
      <c r="UGK1" s="679"/>
      <c r="UGL1" s="679"/>
      <c r="UGM1" s="679"/>
      <c r="UGN1" s="679"/>
      <c r="UGO1" s="679"/>
      <c r="UGP1" s="679"/>
      <c r="UGQ1" s="679"/>
      <c r="UGR1" s="679"/>
      <c r="UGS1" s="679"/>
      <c r="UGT1" s="679"/>
      <c r="UGU1" s="679"/>
      <c r="UGV1" s="679"/>
      <c r="UGW1" s="679"/>
      <c r="UGX1" s="679"/>
      <c r="UGY1" s="679"/>
      <c r="UGZ1" s="679"/>
      <c r="UHA1" s="679"/>
      <c r="UHB1" s="679"/>
      <c r="UHC1" s="679"/>
      <c r="UHD1" s="679"/>
      <c r="UHE1" s="679"/>
      <c r="UHF1" s="679"/>
      <c r="UHG1" s="679"/>
      <c r="UHH1" s="679"/>
      <c r="UHI1" s="679"/>
      <c r="UHJ1" s="679"/>
      <c r="UHK1" s="679"/>
      <c r="UHL1" s="679"/>
      <c r="UHM1" s="679"/>
      <c r="UHN1" s="679"/>
      <c r="UHO1" s="679"/>
      <c r="UHP1" s="679"/>
      <c r="UHQ1" s="679"/>
      <c r="UHR1" s="679"/>
      <c r="UHS1" s="679"/>
      <c r="UHT1" s="679"/>
      <c r="UHU1" s="679"/>
      <c r="UHV1" s="679"/>
      <c r="UHW1" s="679"/>
      <c r="UHX1" s="679"/>
      <c r="UHY1" s="679"/>
      <c r="UHZ1" s="679"/>
      <c r="UIA1" s="679"/>
      <c r="UIB1" s="679"/>
      <c r="UIC1" s="679"/>
      <c r="UID1" s="679"/>
      <c r="UIE1" s="679"/>
      <c r="UIF1" s="679"/>
      <c r="UIG1" s="679"/>
      <c r="UIH1" s="679"/>
      <c r="UII1" s="679"/>
      <c r="UIJ1" s="679"/>
      <c r="UIK1" s="679"/>
      <c r="UIL1" s="679"/>
      <c r="UIM1" s="679"/>
      <c r="UIN1" s="679"/>
      <c r="UIO1" s="679"/>
      <c r="UIP1" s="679"/>
      <c r="UIQ1" s="679"/>
      <c r="UIR1" s="679"/>
      <c r="UIS1" s="679"/>
      <c r="UIT1" s="679"/>
      <c r="UIU1" s="679"/>
      <c r="UIV1" s="679"/>
      <c r="UIW1" s="679"/>
      <c r="UIX1" s="679"/>
      <c r="UIY1" s="679"/>
      <c r="UIZ1" s="679"/>
      <c r="UJA1" s="679"/>
      <c r="UJB1" s="679"/>
      <c r="UJC1" s="679"/>
      <c r="UJD1" s="679"/>
      <c r="UJE1" s="679"/>
      <c r="UJF1" s="679"/>
      <c r="UJG1" s="679"/>
      <c r="UJH1" s="679"/>
      <c r="UJI1" s="679"/>
      <c r="UJJ1" s="679"/>
      <c r="UJK1" s="679"/>
      <c r="UJL1" s="679"/>
      <c r="UJM1" s="679"/>
      <c r="UJN1" s="679"/>
      <c r="UJO1" s="679"/>
      <c r="UJP1" s="679"/>
      <c r="UJQ1" s="679"/>
      <c r="UJR1" s="679"/>
      <c r="UJS1" s="679"/>
      <c r="UJT1" s="679"/>
      <c r="UJU1" s="679"/>
      <c r="UJV1" s="679"/>
      <c r="UJW1" s="679"/>
      <c r="UJX1" s="679"/>
      <c r="UJY1" s="679"/>
      <c r="UJZ1" s="679"/>
      <c r="UKA1" s="679"/>
      <c r="UKB1" s="679"/>
      <c r="UKC1" s="679"/>
      <c r="UKD1" s="679"/>
      <c r="UKE1" s="679"/>
      <c r="UKF1" s="679"/>
      <c r="UKG1" s="679"/>
      <c r="UKH1" s="679"/>
      <c r="UKI1" s="679"/>
      <c r="UKJ1" s="679"/>
      <c r="UKK1" s="679"/>
      <c r="UKL1" s="679"/>
      <c r="UKM1" s="679"/>
      <c r="UKN1" s="679"/>
      <c r="UKO1" s="679"/>
      <c r="UKP1" s="679"/>
      <c r="UKQ1" s="679"/>
      <c r="UKR1" s="679"/>
      <c r="UKS1" s="679"/>
      <c r="UKT1" s="679"/>
      <c r="UKU1" s="679"/>
      <c r="UKV1" s="679"/>
      <c r="UKW1" s="679"/>
      <c r="UKX1" s="679"/>
      <c r="UKY1" s="679"/>
      <c r="UKZ1" s="679"/>
      <c r="ULA1" s="679"/>
      <c r="ULB1" s="679"/>
      <c r="ULC1" s="679"/>
      <c r="ULD1" s="679"/>
      <c r="ULE1" s="679"/>
      <c r="ULF1" s="679"/>
      <c r="ULG1" s="679"/>
      <c r="ULH1" s="679"/>
      <c r="ULI1" s="679"/>
      <c r="ULJ1" s="679"/>
      <c r="ULK1" s="679"/>
      <c r="ULL1" s="679"/>
      <c r="ULM1" s="679"/>
      <c r="ULN1" s="679"/>
      <c r="ULO1" s="679"/>
      <c r="ULP1" s="679"/>
      <c r="ULQ1" s="679"/>
      <c r="ULR1" s="679"/>
      <c r="ULS1" s="679"/>
      <c r="ULT1" s="679"/>
      <c r="ULU1" s="679"/>
      <c r="ULV1" s="679"/>
      <c r="ULW1" s="679"/>
      <c r="ULX1" s="679"/>
      <c r="ULY1" s="679"/>
      <c r="ULZ1" s="679"/>
      <c r="UMA1" s="679"/>
      <c r="UMB1" s="679"/>
      <c r="UMC1" s="679"/>
      <c r="UMD1" s="679"/>
      <c r="UME1" s="679"/>
      <c r="UMF1" s="679"/>
      <c r="UMG1" s="679"/>
      <c r="UMH1" s="679"/>
      <c r="UMI1" s="679"/>
      <c r="UMJ1" s="679"/>
      <c r="UMK1" s="679"/>
      <c r="UML1" s="679"/>
      <c r="UMM1" s="679"/>
      <c r="UMN1" s="679"/>
      <c r="UMO1" s="679"/>
      <c r="UMP1" s="679"/>
      <c r="UMQ1" s="679"/>
      <c r="UMR1" s="679"/>
      <c r="UMS1" s="679"/>
      <c r="UMT1" s="679"/>
      <c r="UMU1" s="679"/>
      <c r="UMV1" s="679"/>
      <c r="UMW1" s="679"/>
      <c r="UMX1" s="679"/>
      <c r="UMY1" s="679"/>
      <c r="UMZ1" s="679"/>
      <c r="UNA1" s="679"/>
      <c r="UNB1" s="679"/>
      <c r="UNC1" s="679"/>
      <c r="UND1" s="679"/>
      <c r="UNE1" s="679"/>
      <c r="UNF1" s="679"/>
      <c r="UNG1" s="679"/>
      <c r="UNH1" s="679"/>
      <c r="UNI1" s="679"/>
      <c r="UNJ1" s="679"/>
      <c r="UNK1" s="679"/>
      <c r="UNL1" s="679"/>
      <c r="UNM1" s="679"/>
      <c r="UNN1" s="679"/>
      <c r="UNO1" s="679"/>
      <c r="UNP1" s="679"/>
      <c r="UNQ1" s="679"/>
      <c r="UNR1" s="679"/>
      <c r="UNS1" s="679"/>
      <c r="UNT1" s="679"/>
      <c r="UNU1" s="679"/>
      <c r="UNV1" s="679"/>
      <c r="UNW1" s="679"/>
      <c r="UNX1" s="679"/>
      <c r="UNY1" s="679"/>
      <c r="UNZ1" s="679"/>
      <c r="UOA1" s="679"/>
      <c r="UOB1" s="679"/>
      <c r="UOC1" s="679"/>
      <c r="UOD1" s="679"/>
      <c r="UOE1" s="679"/>
      <c r="UOF1" s="679"/>
      <c r="UOG1" s="679"/>
      <c r="UOH1" s="679"/>
      <c r="UOI1" s="679"/>
      <c r="UOJ1" s="679"/>
      <c r="UOK1" s="679"/>
      <c r="UOL1" s="679"/>
      <c r="UOM1" s="679"/>
      <c r="UON1" s="679"/>
      <c r="UOO1" s="679"/>
      <c r="UOP1" s="679"/>
      <c r="UOQ1" s="679"/>
      <c r="UOR1" s="679"/>
      <c r="UOS1" s="679"/>
      <c r="UOT1" s="679"/>
      <c r="UOU1" s="679"/>
      <c r="UOV1" s="679"/>
      <c r="UOW1" s="679"/>
      <c r="UOX1" s="679"/>
      <c r="UOY1" s="679"/>
      <c r="UOZ1" s="679"/>
      <c r="UPA1" s="679"/>
      <c r="UPB1" s="679"/>
      <c r="UPC1" s="679"/>
      <c r="UPD1" s="679"/>
      <c r="UPE1" s="679"/>
      <c r="UPF1" s="679"/>
      <c r="UPG1" s="679"/>
      <c r="UPH1" s="679"/>
      <c r="UPI1" s="679"/>
      <c r="UPJ1" s="679"/>
      <c r="UPK1" s="679"/>
      <c r="UPL1" s="679"/>
      <c r="UPM1" s="679"/>
      <c r="UPN1" s="679"/>
      <c r="UPO1" s="679"/>
      <c r="UPP1" s="679"/>
      <c r="UPQ1" s="679"/>
      <c r="UPR1" s="679"/>
      <c r="UPS1" s="679"/>
      <c r="UPT1" s="679"/>
      <c r="UPU1" s="679"/>
      <c r="UPV1" s="679"/>
      <c r="UPW1" s="679"/>
      <c r="UPX1" s="679"/>
      <c r="UPY1" s="679"/>
      <c r="UPZ1" s="679"/>
      <c r="UQA1" s="679"/>
      <c r="UQB1" s="679"/>
      <c r="UQC1" s="679"/>
      <c r="UQD1" s="679"/>
      <c r="UQE1" s="679"/>
      <c r="UQF1" s="679"/>
      <c r="UQG1" s="679"/>
      <c r="UQH1" s="679"/>
      <c r="UQI1" s="679"/>
      <c r="UQJ1" s="679"/>
      <c r="UQK1" s="679"/>
      <c r="UQL1" s="679"/>
      <c r="UQM1" s="679"/>
      <c r="UQN1" s="679"/>
      <c r="UQO1" s="679"/>
      <c r="UQP1" s="679"/>
      <c r="UQQ1" s="679"/>
      <c r="UQR1" s="679"/>
      <c r="UQS1" s="679"/>
      <c r="UQT1" s="679"/>
      <c r="UQU1" s="679"/>
      <c r="UQV1" s="679"/>
      <c r="UQW1" s="679"/>
      <c r="UQX1" s="679"/>
      <c r="UQY1" s="679"/>
      <c r="UQZ1" s="679"/>
      <c r="URA1" s="679"/>
      <c r="URB1" s="679"/>
      <c r="URC1" s="679"/>
      <c r="URD1" s="679"/>
      <c r="URE1" s="679"/>
      <c r="URF1" s="679"/>
      <c r="URG1" s="679"/>
      <c r="URH1" s="679"/>
      <c r="URI1" s="679"/>
      <c r="URJ1" s="679"/>
      <c r="URK1" s="679"/>
      <c r="URL1" s="679"/>
      <c r="URM1" s="679"/>
      <c r="URN1" s="679"/>
      <c r="URO1" s="679"/>
      <c r="URP1" s="679"/>
      <c r="URQ1" s="679"/>
      <c r="URR1" s="679"/>
      <c r="URS1" s="679"/>
      <c r="URT1" s="679"/>
      <c r="URU1" s="679"/>
      <c r="URV1" s="679"/>
      <c r="URW1" s="679"/>
      <c r="URX1" s="679"/>
      <c r="URY1" s="679"/>
      <c r="URZ1" s="679"/>
      <c r="USA1" s="679"/>
      <c r="USB1" s="679"/>
      <c r="USC1" s="679"/>
      <c r="USD1" s="679"/>
      <c r="USE1" s="679"/>
      <c r="USF1" s="679"/>
      <c r="USG1" s="679"/>
      <c r="USH1" s="679"/>
      <c r="USI1" s="679"/>
      <c r="USJ1" s="679"/>
      <c r="USK1" s="679"/>
      <c r="USL1" s="679"/>
      <c r="USM1" s="679"/>
      <c r="USN1" s="679"/>
      <c r="USO1" s="679"/>
      <c r="USP1" s="679"/>
      <c r="USQ1" s="679"/>
      <c r="USR1" s="679"/>
      <c r="USS1" s="679"/>
      <c r="UST1" s="679"/>
      <c r="USU1" s="679"/>
      <c r="USV1" s="679"/>
      <c r="USW1" s="679"/>
      <c r="USX1" s="679"/>
      <c r="USY1" s="679"/>
      <c r="USZ1" s="679"/>
      <c r="UTA1" s="679"/>
      <c r="UTB1" s="679"/>
      <c r="UTC1" s="679"/>
      <c r="UTD1" s="679"/>
      <c r="UTE1" s="679"/>
      <c r="UTF1" s="679"/>
      <c r="UTG1" s="679"/>
      <c r="UTH1" s="679"/>
      <c r="UTI1" s="679"/>
      <c r="UTJ1" s="679"/>
      <c r="UTK1" s="679"/>
      <c r="UTL1" s="679"/>
      <c r="UTM1" s="679"/>
      <c r="UTN1" s="679"/>
      <c r="UTO1" s="679"/>
      <c r="UTP1" s="679"/>
      <c r="UTQ1" s="679"/>
      <c r="UTR1" s="679"/>
      <c r="UTS1" s="679"/>
      <c r="UTT1" s="679"/>
      <c r="UTU1" s="679"/>
      <c r="UTV1" s="679"/>
      <c r="UTW1" s="679"/>
      <c r="UTX1" s="679"/>
      <c r="UTY1" s="679"/>
      <c r="UTZ1" s="679"/>
      <c r="UUA1" s="679"/>
      <c r="UUB1" s="679"/>
      <c r="UUC1" s="679"/>
      <c r="UUD1" s="679"/>
      <c r="UUE1" s="679"/>
      <c r="UUF1" s="679"/>
      <c r="UUG1" s="679"/>
      <c r="UUH1" s="679"/>
      <c r="UUI1" s="679"/>
      <c r="UUJ1" s="679"/>
      <c r="UUK1" s="679"/>
      <c r="UUL1" s="679"/>
      <c r="UUM1" s="679"/>
      <c r="UUN1" s="679"/>
      <c r="UUO1" s="679"/>
      <c r="UUP1" s="679"/>
      <c r="UUQ1" s="679"/>
      <c r="UUR1" s="679"/>
      <c r="UUS1" s="679"/>
      <c r="UUT1" s="679"/>
      <c r="UUU1" s="679"/>
      <c r="UUV1" s="679"/>
      <c r="UUW1" s="679"/>
      <c r="UUX1" s="679"/>
      <c r="UUY1" s="679"/>
      <c r="UUZ1" s="679"/>
      <c r="UVA1" s="679"/>
      <c r="UVB1" s="679"/>
      <c r="UVC1" s="679"/>
      <c r="UVD1" s="679"/>
      <c r="UVE1" s="679"/>
      <c r="UVF1" s="679"/>
      <c r="UVG1" s="679"/>
      <c r="UVH1" s="679"/>
      <c r="UVI1" s="679"/>
      <c r="UVJ1" s="679"/>
      <c r="UVK1" s="679"/>
      <c r="UVL1" s="679"/>
      <c r="UVM1" s="679"/>
      <c r="UVN1" s="679"/>
      <c r="UVO1" s="679"/>
      <c r="UVP1" s="679"/>
      <c r="UVQ1" s="679"/>
      <c r="UVR1" s="679"/>
      <c r="UVS1" s="679"/>
      <c r="UVT1" s="679"/>
      <c r="UVU1" s="679"/>
      <c r="UVV1" s="679"/>
      <c r="UVW1" s="679"/>
      <c r="UVX1" s="679"/>
      <c r="UVY1" s="679"/>
      <c r="UVZ1" s="679"/>
      <c r="UWA1" s="679"/>
      <c r="UWB1" s="679"/>
      <c r="UWC1" s="679"/>
      <c r="UWD1" s="679"/>
      <c r="UWE1" s="679"/>
      <c r="UWF1" s="679"/>
      <c r="UWG1" s="679"/>
      <c r="UWH1" s="679"/>
      <c r="UWI1" s="679"/>
      <c r="UWJ1" s="679"/>
      <c r="UWK1" s="679"/>
      <c r="UWL1" s="679"/>
      <c r="UWM1" s="679"/>
      <c r="UWN1" s="679"/>
      <c r="UWO1" s="679"/>
      <c r="UWP1" s="679"/>
      <c r="UWQ1" s="679"/>
      <c r="UWR1" s="679"/>
      <c r="UWS1" s="679"/>
      <c r="UWT1" s="679"/>
      <c r="UWU1" s="679"/>
      <c r="UWV1" s="679"/>
      <c r="UWW1" s="679"/>
      <c r="UWX1" s="679"/>
      <c r="UWY1" s="679"/>
      <c r="UWZ1" s="679"/>
      <c r="UXA1" s="679"/>
      <c r="UXB1" s="679"/>
      <c r="UXC1" s="679"/>
      <c r="UXD1" s="679"/>
      <c r="UXE1" s="679"/>
      <c r="UXF1" s="679"/>
      <c r="UXG1" s="679"/>
      <c r="UXH1" s="679"/>
      <c r="UXI1" s="679"/>
      <c r="UXJ1" s="679"/>
      <c r="UXK1" s="679"/>
      <c r="UXL1" s="679"/>
      <c r="UXM1" s="679"/>
      <c r="UXN1" s="679"/>
      <c r="UXO1" s="679"/>
      <c r="UXP1" s="679"/>
      <c r="UXQ1" s="679"/>
      <c r="UXR1" s="679"/>
      <c r="UXS1" s="679"/>
      <c r="UXT1" s="679"/>
      <c r="UXU1" s="679"/>
      <c r="UXV1" s="679"/>
      <c r="UXW1" s="679"/>
      <c r="UXX1" s="679"/>
      <c r="UXY1" s="679"/>
      <c r="UXZ1" s="679"/>
      <c r="UYA1" s="679"/>
      <c r="UYB1" s="679"/>
      <c r="UYC1" s="679"/>
      <c r="UYD1" s="679"/>
      <c r="UYE1" s="679"/>
      <c r="UYF1" s="679"/>
      <c r="UYG1" s="679"/>
      <c r="UYH1" s="679"/>
      <c r="UYI1" s="679"/>
      <c r="UYJ1" s="679"/>
      <c r="UYK1" s="679"/>
      <c r="UYL1" s="679"/>
      <c r="UYM1" s="679"/>
      <c r="UYN1" s="679"/>
      <c r="UYO1" s="679"/>
      <c r="UYP1" s="679"/>
      <c r="UYQ1" s="679"/>
      <c r="UYR1" s="679"/>
      <c r="UYS1" s="679"/>
      <c r="UYT1" s="679"/>
      <c r="UYU1" s="679"/>
      <c r="UYV1" s="679"/>
      <c r="UYW1" s="679"/>
      <c r="UYX1" s="679"/>
      <c r="UYY1" s="679"/>
      <c r="UYZ1" s="679"/>
      <c r="UZA1" s="679"/>
      <c r="UZB1" s="679"/>
      <c r="UZC1" s="679"/>
      <c r="UZD1" s="679"/>
      <c r="UZE1" s="679"/>
      <c r="UZF1" s="679"/>
      <c r="UZG1" s="679"/>
      <c r="UZH1" s="679"/>
      <c r="UZI1" s="679"/>
      <c r="UZJ1" s="679"/>
      <c r="UZK1" s="679"/>
      <c r="UZL1" s="679"/>
      <c r="UZM1" s="679"/>
      <c r="UZN1" s="679"/>
      <c r="UZO1" s="679"/>
      <c r="UZP1" s="679"/>
      <c r="UZQ1" s="679"/>
      <c r="UZR1" s="679"/>
      <c r="UZS1" s="679"/>
      <c r="UZT1" s="679"/>
      <c r="UZU1" s="679"/>
      <c r="UZV1" s="679"/>
      <c r="UZW1" s="679"/>
      <c r="UZX1" s="679"/>
      <c r="UZY1" s="679"/>
      <c r="UZZ1" s="679"/>
      <c r="VAA1" s="679"/>
      <c r="VAB1" s="679"/>
      <c r="VAC1" s="679"/>
      <c r="VAD1" s="679"/>
      <c r="VAE1" s="679"/>
      <c r="VAF1" s="679"/>
      <c r="VAG1" s="679"/>
      <c r="VAH1" s="679"/>
      <c r="VAI1" s="679"/>
      <c r="VAJ1" s="679"/>
      <c r="VAK1" s="679"/>
      <c r="VAL1" s="679"/>
      <c r="VAM1" s="679"/>
      <c r="VAN1" s="679"/>
      <c r="VAO1" s="679"/>
      <c r="VAP1" s="679"/>
      <c r="VAQ1" s="679"/>
      <c r="VAR1" s="679"/>
      <c r="VAS1" s="679"/>
      <c r="VAT1" s="679"/>
      <c r="VAU1" s="679"/>
      <c r="VAV1" s="679"/>
      <c r="VAW1" s="679"/>
      <c r="VAX1" s="679"/>
      <c r="VAY1" s="679"/>
      <c r="VAZ1" s="679"/>
      <c r="VBA1" s="679"/>
      <c r="VBB1" s="679"/>
      <c r="VBC1" s="679"/>
      <c r="VBD1" s="679"/>
      <c r="VBE1" s="679"/>
      <c r="VBF1" s="679"/>
      <c r="VBG1" s="679"/>
      <c r="VBH1" s="679"/>
      <c r="VBI1" s="679"/>
      <c r="VBJ1" s="679"/>
      <c r="VBK1" s="679"/>
      <c r="VBL1" s="679"/>
      <c r="VBM1" s="679"/>
      <c r="VBN1" s="679"/>
      <c r="VBO1" s="679"/>
      <c r="VBP1" s="679"/>
      <c r="VBQ1" s="679"/>
      <c r="VBR1" s="679"/>
      <c r="VBS1" s="679"/>
      <c r="VBT1" s="679"/>
      <c r="VBU1" s="679"/>
      <c r="VBV1" s="679"/>
      <c r="VBW1" s="679"/>
      <c r="VBX1" s="679"/>
      <c r="VBY1" s="679"/>
      <c r="VBZ1" s="679"/>
      <c r="VCA1" s="679"/>
      <c r="VCB1" s="679"/>
      <c r="VCC1" s="679"/>
      <c r="VCD1" s="679"/>
      <c r="VCE1" s="679"/>
      <c r="VCF1" s="679"/>
      <c r="VCG1" s="679"/>
      <c r="VCH1" s="679"/>
      <c r="VCI1" s="679"/>
      <c r="VCJ1" s="679"/>
      <c r="VCK1" s="679"/>
      <c r="VCL1" s="679"/>
      <c r="VCM1" s="679"/>
      <c r="VCN1" s="679"/>
      <c r="VCO1" s="679"/>
      <c r="VCP1" s="679"/>
      <c r="VCQ1" s="679"/>
      <c r="VCR1" s="679"/>
      <c r="VCS1" s="679"/>
      <c r="VCT1" s="679"/>
      <c r="VCU1" s="679"/>
      <c r="VCV1" s="679"/>
      <c r="VCW1" s="679"/>
      <c r="VCX1" s="679"/>
      <c r="VCY1" s="679"/>
      <c r="VCZ1" s="679"/>
      <c r="VDA1" s="679"/>
      <c r="VDB1" s="679"/>
      <c r="VDC1" s="679"/>
      <c r="VDD1" s="679"/>
      <c r="VDE1" s="679"/>
      <c r="VDF1" s="679"/>
      <c r="VDG1" s="679"/>
      <c r="VDH1" s="679"/>
      <c r="VDI1" s="679"/>
      <c r="VDJ1" s="679"/>
      <c r="VDK1" s="679"/>
      <c r="VDL1" s="679"/>
      <c r="VDM1" s="679"/>
      <c r="VDN1" s="679"/>
      <c r="VDO1" s="679"/>
      <c r="VDP1" s="679"/>
      <c r="VDQ1" s="679"/>
      <c r="VDR1" s="679"/>
      <c r="VDS1" s="679"/>
      <c r="VDT1" s="679"/>
      <c r="VDU1" s="679"/>
      <c r="VDV1" s="679"/>
      <c r="VDW1" s="679"/>
      <c r="VDX1" s="679"/>
      <c r="VDY1" s="679"/>
      <c r="VDZ1" s="679"/>
      <c r="VEA1" s="679"/>
      <c r="VEB1" s="679"/>
      <c r="VEC1" s="679"/>
      <c r="VED1" s="679"/>
      <c r="VEE1" s="679"/>
      <c r="VEF1" s="679"/>
      <c r="VEG1" s="679"/>
      <c r="VEH1" s="679"/>
      <c r="VEI1" s="679"/>
      <c r="VEJ1" s="679"/>
      <c r="VEK1" s="679"/>
      <c r="VEL1" s="679"/>
      <c r="VEM1" s="679"/>
      <c r="VEN1" s="679"/>
      <c r="VEO1" s="679"/>
      <c r="VEP1" s="679"/>
      <c r="VEQ1" s="679"/>
      <c r="VER1" s="679"/>
      <c r="VES1" s="679"/>
      <c r="VET1" s="679"/>
      <c r="VEU1" s="679"/>
      <c r="VEV1" s="679"/>
      <c r="VEW1" s="679"/>
      <c r="VEX1" s="679"/>
      <c r="VEY1" s="679"/>
      <c r="VEZ1" s="679"/>
      <c r="VFA1" s="679"/>
      <c r="VFB1" s="679"/>
      <c r="VFC1" s="679"/>
      <c r="VFD1" s="679"/>
      <c r="VFE1" s="679"/>
      <c r="VFF1" s="679"/>
      <c r="VFG1" s="679"/>
      <c r="VFH1" s="679"/>
      <c r="VFI1" s="679"/>
      <c r="VFJ1" s="679"/>
      <c r="VFK1" s="679"/>
      <c r="VFL1" s="679"/>
      <c r="VFM1" s="679"/>
      <c r="VFN1" s="679"/>
      <c r="VFO1" s="679"/>
      <c r="VFP1" s="679"/>
      <c r="VFQ1" s="679"/>
      <c r="VFR1" s="679"/>
      <c r="VFS1" s="679"/>
      <c r="VFT1" s="679"/>
      <c r="VFU1" s="679"/>
      <c r="VFV1" s="679"/>
      <c r="VFW1" s="679"/>
      <c r="VFX1" s="679"/>
      <c r="VFY1" s="679"/>
      <c r="VFZ1" s="679"/>
      <c r="VGA1" s="679"/>
      <c r="VGB1" s="679"/>
      <c r="VGC1" s="679"/>
      <c r="VGD1" s="679"/>
      <c r="VGE1" s="679"/>
      <c r="VGF1" s="679"/>
      <c r="VGG1" s="679"/>
      <c r="VGH1" s="679"/>
      <c r="VGI1" s="679"/>
      <c r="VGJ1" s="679"/>
      <c r="VGK1" s="679"/>
      <c r="VGL1" s="679"/>
      <c r="VGM1" s="679"/>
      <c r="VGN1" s="679"/>
      <c r="VGO1" s="679"/>
      <c r="VGP1" s="679"/>
      <c r="VGQ1" s="679"/>
      <c r="VGR1" s="679"/>
      <c r="VGS1" s="679"/>
      <c r="VGT1" s="679"/>
      <c r="VGU1" s="679"/>
      <c r="VGV1" s="679"/>
      <c r="VGW1" s="679"/>
      <c r="VGX1" s="679"/>
      <c r="VGY1" s="679"/>
      <c r="VGZ1" s="679"/>
      <c r="VHA1" s="679"/>
      <c r="VHB1" s="679"/>
      <c r="VHC1" s="679"/>
      <c r="VHD1" s="679"/>
      <c r="VHE1" s="679"/>
      <c r="VHF1" s="679"/>
      <c r="VHG1" s="679"/>
      <c r="VHH1" s="679"/>
      <c r="VHI1" s="679"/>
      <c r="VHJ1" s="679"/>
      <c r="VHK1" s="679"/>
      <c r="VHL1" s="679"/>
      <c r="VHM1" s="679"/>
      <c r="VHN1" s="679"/>
      <c r="VHO1" s="679"/>
      <c r="VHP1" s="679"/>
      <c r="VHQ1" s="679"/>
      <c r="VHR1" s="679"/>
      <c r="VHS1" s="679"/>
      <c r="VHT1" s="679"/>
      <c r="VHU1" s="679"/>
      <c r="VHV1" s="679"/>
      <c r="VHW1" s="679"/>
      <c r="VHX1" s="679"/>
      <c r="VHY1" s="679"/>
      <c r="VHZ1" s="679"/>
      <c r="VIA1" s="679"/>
      <c r="VIB1" s="679"/>
      <c r="VIC1" s="679"/>
      <c r="VID1" s="679"/>
      <c r="VIE1" s="679"/>
      <c r="VIF1" s="679"/>
      <c r="VIG1" s="679"/>
      <c r="VIH1" s="679"/>
      <c r="VII1" s="679"/>
      <c r="VIJ1" s="679"/>
      <c r="VIK1" s="679"/>
      <c r="VIL1" s="679"/>
      <c r="VIM1" s="679"/>
      <c r="VIN1" s="679"/>
      <c r="VIO1" s="679"/>
      <c r="VIP1" s="679"/>
      <c r="VIQ1" s="679"/>
      <c r="VIR1" s="679"/>
      <c r="VIS1" s="679"/>
      <c r="VIT1" s="679"/>
      <c r="VIU1" s="679"/>
      <c r="VIV1" s="679"/>
      <c r="VIW1" s="679"/>
      <c r="VIX1" s="679"/>
      <c r="VIY1" s="679"/>
      <c r="VIZ1" s="679"/>
      <c r="VJA1" s="679"/>
      <c r="VJB1" s="679"/>
      <c r="VJC1" s="679"/>
      <c r="VJD1" s="679"/>
      <c r="VJE1" s="679"/>
      <c r="VJF1" s="679"/>
      <c r="VJG1" s="679"/>
      <c r="VJH1" s="679"/>
      <c r="VJI1" s="679"/>
      <c r="VJJ1" s="679"/>
      <c r="VJK1" s="679"/>
      <c r="VJL1" s="679"/>
      <c r="VJM1" s="679"/>
      <c r="VJN1" s="679"/>
      <c r="VJO1" s="679"/>
      <c r="VJP1" s="679"/>
      <c r="VJQ1" s="679"/>
      <c r="VJR1" s="679"/>
      <c r="VJS1" s="679"/>
      <c r="VJT1" s="679"/>
      <c r="VJU1" s="679"/>
      <c r="VJV1" s="679"/>
      <c r="VJW1" s="679"/>
      <c r="VJX1" s="679"/>
      <c r="VJY1" s="679"/>
      <c r="VJZ1" s="679"/>
      <c r="VKA1" s="679"/>
      <c r="VKB1" s="679"/>
      <c r="VKC1" s="679"/>
      <c r="VKD1" s="679"/>
      <c r="VKE1" s="679"/>
      <c r="VKF1" s="679"/>
      <c r="VKG1" s="679"/>
      <c r="VKH1" s="679"/>
      <c r="VKI1" s="679"/>
      <c r="VKJ1" s="679"/>
      <c r="VKK1" s="679"/>
      <c r="VKL1" s="679"/>
      <c r="VKM1" s="679"/>
      <c r="VKN1" s="679"/>
      <c r="VKO1" s="679"/>
      <c r="VKP1" s="679"/>
      <c r="VKQ1" s="679"/>
      <c r="VKR1" s="679"/>
      <c r="VKS1" s="679"/>
      <c r="VKT1" s="679"/>
      <c r="VKU1" s="679"/>
      <c r="VKV1" s="679"/>
      <c r="VKW1" s="679"/>
      <c r="VKX1" s="679"/>
      <c r="VKY1" s="679"/>
      <c r="VKZ1" s="679"/>
      <c r="VLA1" s="679"/>
      <c r="VLB1" s="679"/>
      <c r="VLC1" s="679"/>
      <c r="VLD1" s="679"/>
      <c r="VLE1" s="679"/>
      <c r="VLF1" s="679"/>
      <c r="VLG1" s="679"/>
      <c r="VLH1" s="679"/>
      <c r="VLI1" s="679"/>
      <c r="VLJ1" s="679"/>
      <c r="VLK1" s="679"/>
      <c r="VLL1" s="679"/>
      <c r="VLM1" s="679"/>
      <c r="VLN1" s="679"/>
      <c r="VLO1" s="679"/>
      <c r="VLP1" s="679"/>
      <c r="VLQ1" s="679"/>
      <c r="VLR1" s="679"/>
      <c r="VLS1" s="679"/>
      <c r="VLT1" s="679"/>
      <c r="VLU1" s="679"/>
      <c r="VLV1" s="679"/>
      <c r="VLW1" s="679"/>
      <c r="VLX1" s="679"/>
      <c r="VLY1" s="679"/>
      <c r="VLZ1" s="679"/>
      <c r="VMA1" s="679"/>
      <c r="VMB1" s="679"/>
      <c r="VMC1" s="679"/>
      <c r="VMD1" s="679"/>
      <c r="VME1" s="679"/>
      <c r="VMF1" s="679"/>
      <c r="VMG1" s="679"/>
      <c r="VMH1" s="679"/>
      <c r="VMI1" s="679"/>
      <c r="VMJ1" s="679"/>
      <c r="VMK1" s="679"/>
      <c r="VML1" s="679"/>
      <c r="VMM1" s="679"/>
      <c r="VMN1" s="679"/>
      <c r="VMO1" s="679"/>
      <c r="VMP1" s="679"/>
      <c r="VMQ1" s="679"/>
      <c r="VMR1" s="679"/>
      <c r="VMS1" s="679"/>
      <c r="VMT1" s="679"/>
      <c r="VMU1" s="679"/>
      <c r="VMV1" s="679"/>
      <c r="VMW1" s="679"/>
      <c r="VMX1" s="679"/>
      <c r="VMY1" s="679"/>
      <c r="VMZ1" s="679"/>
      <c r="VNA1" s="679"/>
      <c r="VNB1" s="679"/>
      <c r="VNC1" s="679"/>
      <c r="VND1" s="679"/>
      <c r="VNE1" s="679"/>
      <c r="VNF1" s="679"/>
      <c r="VNG1" s="679"/>
      <c r="VNH1" s="679"/>
      <c r="VNI1" s="679"/>
      <c r="VNJ1" s="679"/>
      <c r="VNK1" s="679"/>
      <c r="VNL1" s="679"/>
      <c r="VNM1" s="679"/>
      <c r="VNN1" s="679"/>
      <c r="VNO1" s="679"/>
      <c r="VNP1" s="679"/>
      <c r="VNQ1" s="679"/>
      <c r="VNR1" s="679"/>
      <c r="VNS1" s="679"/>
      <c r="VNT1" s="679"/>
      <c r="VNU1" s="679"/>
      <c r="VNV1" s="679"/>
      <c r="VNW1" s="679"/>
      <c r="VNX1" s="679"/>
      <c r="VNY1" s="679"/>
      <c r="VNZ1" s="679"/>
      <c r="VOA1" s="679"/>
      <c r="VOB1" s="679"/>
      <c r="VOC1" s="679"/>
      <c r="VOD1" s="679"/>
      <c r="VOE1" s="679"/>
      <c r="VOF1" s="679"/>
      <c r="VOG1" s="679"/>
      <c r="VOH1" s="679"/>
      <c r="VOI1" s="679"/>
      <c r="VOJ1" s="679"/>
      <c r="VOK1" s="679"/>
      <c r="VOL1" s="679"/>
      <c r="VOM1" s="679"/>
      <c r="VON1" s="679"/>
      <c r="VOO1" s="679"/>
      <c r="VOP1" s="679"/>
      <c r="VOQ1" s="679"/>
      <c r="VOR1" s="679"/>
      <c r="VOS1" s="679"/>
      <c r="VOT1" s="679"/>
      <c r="VOU1" s="679"/>
      <c r="VOV1" s="679"/>
      <c r="VOW1" s="679"/>
      <c r="VOX1" s="679"/>
      <c r="VOY1" s="679"/>
      <c r="VOZ1" s="679"/>
      <c r="VPA1" s="679"/>
      <c r="VPB1" s="679"/>
      <c r="VPC1" s="679"/>
      <c r="VPD1" s="679"/>
      <c r="VPE1" s="679"/>
      <c r="VPF1" s="679"/>
      <c r="VPG1" s="679"/>
      <c r="VPH1" s="679"/>
      <c r="VPI1" s="679"/>
      <c r="VPJ1" s="679"/>
      <c r="VPK1" s="679"/>
      <c r="VPL1" s="679"/>
      <c r="VPM1" s="679"/>
      <c r="VPN1" s="679"/>
      <c r="VPO1" s="679"/>
      <c r="VPP1" s="679"/>
      <c r="VPQ1" s="679"/>
      <c r="VPR1" s="679"/>
      <c r="VPS1" s="679"/>
      <c r="VPT1" s="679"/>
      <c r="VPU1" s="679"/>
      <c r="VPV1" s="679"/>
      <c r="VPW1" s="679"/>
      <c r="VPX1" s="679"/>
      <c r="VPY1" s="679"/>
      <c r="VPZ1" s="679"/>
      <c r="VQA1" s="679"/>
      <c r="VQB1" s="679"/>
      <c r="VQC1" s="679"/>
      <c r="VQD1" s="679"/>
      <c r="VQE1" s="679"/>
      <c r="VQF1" s="679"/>
      <c r="VQG1" s="679"/>
      <c r="VQH1" s="679"/>
      <c r="VQI1" s="679"/>
      <c r="VQJ1" s="679"/>
      <c r="VQK1" s="679"/>
      <c r="VQL1" s="679"/>
      <c r="VQM1" s="679"/>
      <c r="VQN1" s="679"/>
      <c r="VQO1" s="679"/>
      <c r="VQP1" s="679"/>
      <c r="VQQ1" s="679"/>
      <c r="VQR1" s="679"/>
      <c r="VQS1" s="679"/>
      <c r="VQT1" s="679"/>
      <c r="VQU1" s="679"/>
      <c r="VQV1" s="679"/>
      <c r="VQW1" s="679"/>
      <c r="VQX1" s="679"/>
      <c r="VQY1" s="679"/>
      <c r="VQZ1" s="679"/>
      <c r="VRA1" s="679"/>
      <c r="VRB1" s="679"/>
      <c r="VRC1" s="679"/>
      <c r="VRD1" s="679"/>
      <c r="VRE1" s="679"/>
      <c r="VRF1" s="679"/>
      <c r="VRG1" s="679"/>
      <c r="VRH1" s="679"/>
      <c r="VRI1" s="679"/>
      <c r="VRJ1" s="679"/>
      <c r="VRK1" s="679"/>
      <c r="VRL1" s="679"/>
      <c r="VRM1" s="679"/>
      <c r="VRN1" s="679"/>
      <c r="VRO1" s="679"/>
      <c r="VRP1" s="679"/>
      <c r="VRQ1" s="679"/>
      <c r="VRR1" s="679"/>
      <c r="VRS1" s="679"/>
      <c r="VRT1" s="679"/>
      <c r="VRU1" s="679"/>
      <c r="VRV1" s="679"/>
      <c r="VRW1" s="679"/>
      <c r="VRX1" s="679"/>
      <c r="VRY1" s="679"/>
      <c r="VRZ1" s="679"/>
      <c r="VSA1" s="679"/>
      <c r="VSB1" s="679"/>
      <c r="VSC1" s="679"/>
      <c r="VSD1" s="679"/>
      <c r="VSE1" s="679"/>
      <c r="VSF1" s="679"/>
      <c r="VSG1" s="679"/>
      <c r="VSH1" s="679"/>
      <c r="VSI1" s="679"/>
      <c r="VSJ1" s="679"/>
      <c r="VSK1" s="679"/>
      <c r="VSL1" s="679"/>
      <c r="VSM1" s="679"/>
      <c r="VSN1" s="679"/>
      <c r="VSO1" s="679"/>
      <c r="VSP1" s="679"/>
      <c r="VSQ1" s="679"/>
      <c r="VSR1" s="679"/>
      <c r="VSS1" s="679"/>
      <c r="VST1" s="679"/>
      <c r="VSU1" s="679"/>
      <c r="VSV1" s="679"/>
      <c r="VSW1" s="679"/>
      <c r="VSX1" s="679"/>
      <c r="VSY1" s="679"/>
      <c r="VSZ1" s="679"/>
      <c r="VTA1" s="679"/>
      <c r="VTB1" s="679"/>
      <c r="VTC1" s="679"/>
      <c r="VTD1" s="679"/>
      <c r="VTE1" s="679"/>
      <c r="VTF1" s="679"/>
      <c r="VTG1" s="679"/>
      <c r="VTH1" s="679"/>
      <c r="VTI1" s="679"/>
      <c r="VTJ1" s="679"/>
      <c r="VTK1" s="679"/>
      <c r="VTL1" s="679"/>
      <c r="VTM1" s="679"/>
      <c r="VTN1" s="679"/>
      <c r="VTO1" s="679"/>
      <c r="VTP1" s="679"/>
      <c r="VTQ1" s="679"/>
      <c r="VTR1" s="679"/>
      <c r="VTS1" s="679"/>
      <c r="VTT1" s="679"/>
      <c r="VTU1" s="679"/>
      <c r="VTV1" s="679"/>
      <c r="VTW1" s="679"/>
      <c r="VTX1" s="679"/>
      <c r="VTY1" s="679"/>
      <c r="VTZ1" s="679"/>
      <c r="VUA1" s="679"/>
      <c r="VUB1" s="679"/>
      <c r="VUC1" s="679"/>
      <c r="VUD1" s="679"/>
      <c r="VUE1" s="679"/>
      <c r="VUF1" s="679"/>
      <c r="VUG1" s="679"/>
      <c r="VUH1" s="679"/>
      <c r="VUI1" s="679"/>
      <c r="VUJ1" s="679"/>
      <c r="VUK1" s="679"/>
      <c r="VUL1" s="679"/>
      <c r="VUM1" s="679"/>
      <c r="VUN1" s="679"/>
      <c r="VUO1" s="679"/>
      <c r="VUP1" s="679"/>
      <c r="VUQ1" s="679"/>
      <c r="VUR1" s="679"/>
      <c r="VUS1" s="679"/>
      <c r="VUT1" s="679"/>
      <c r="VUU1" s="679"/>
      <c r="VUV1" s="679"/>
      <c r="VUW1" s="679"/>
      <c r="VUX1" s="679"/>
      <c r="VUY1" s="679"/>
      <c r="VUZ1" s="679"/>
      <c r="VVA1" s="679"/>
      <c r="VVB1" s="679"/>
      <c r="VVC1" s="679"/>
      <c r="VVD1" s="679"/>
      <c r="VVE1" s="679"/>
      <c r="VVF1" s="679"/>
      <c r="VVG1" s="679"/>
      <c r="VVH1" s="679"/>
      <c r="VVI1" s="679"/>
      <c r="VVJ1" s="679"/>
      <c r="VVK1" s="679"/>
      <c r="VVL1" s="679"/>
      <c r="VVM1" s="679"/>
      <c r="VVN1" s="679"/>
      <c r="VVO1" s="679"/>
      <c r="VVP1" s="679"/>
      <c r="VVQ1" s="679"/>
      <c r="VVR1" s="679"/>
      <c r="VVS1" s="679"/>
      <c r="VVT1" s="679"/>
      <c r="VVU1" s="679"/>
      <c r="VVV1" s="679"/>
      <c r="VVW1" s="679"/>
      <c r="VVX1" s="679"/>
      <c r="VVY1" s="679"/>
      <c r="VVZ1" s="679"/>
      <c r="VWA1" s="679"/>
      <c r="VWB1" s="679"/>
      <c r="VWC1" s="679"/>
      <c r="VWD1" s="679"/>
      <c r="VWE1" s="679"/>
      <c r="VWF1" s="679"/>
      <c r="VWG1" s="679"/>
      <c r="VWH1" s="679"/>
      <c r="VWI1" s="679"/>
      <c r="VWJ1" s="679"/>
      <c r="VWK1" s="679"/>
      <c r="VWL1" s="679"/>
      <c r="VWM1" s="679"/>
      <c r="VWN1" s="679"/>
      <c r="VWO1" s="679"/>
      <c r="VWP1" s="679"/>
      <c r="VWQ1" s="679"/>
      <c r="VWR1" s="679"/>
      <c r="VWS1" s="679"/>
      <c r="VWT1" s="679"/>
      <c r="VWU1" s="679"/>
      <c r="VWV1" s="679"/>
      <c r="VWW1" s="679"/>
      <c r="VWX1" s="679"/>
      <c r="VWY1" s="679"/>
      <c r="VWZ1" s="679"/>
      <c r="VXA1" s="679"/>
      <c r="VXB1" s="679"/>
      <c r="VXC1" s="679"/>
      <c r="VXD1" s="679"/>
      <c r="VXE1" s="679"/>
      <c r="VXF1" s="679"/>
      <c r="VXG1" s="679"/>
      <c r="VXH1" s="679"/>
      <c r="VXI1" s="679"/>
      <c r="VXJ1" s="679"/>
      <c r="VXK1" s="679"/>
      <c r="VXL1" s="679"/>
      <c r="VXM1" s="679"/>
      <c r="VXN1" s="679"/>
      <c r="VXO1" s="679"/>
      <c r="VXP1" s="679"/>
      <c r="VXQ1" s="679"/>
      <c r="VXR1" s="679"/>
      <c r="VXS1" s="679"/>
      <c r="VXT1" s="679"/>
      <c r="VXU1" s="679"/>
      <c r="VXV1" s="679"/>
      <c r="VXW1" s="679"/>
      <c r="VXX1" s="679"/>
      <c r="VXY1" s="679"/>
      <c r="VXZ1" s="679"/>
      <c r="VYA1" s="679"/>
      <c r="VYB1" s="679"/>
      <c r="VYC1" s="679"/>
      <c r="VYD1" s="679"/>
      <c r="VYE1" s="679"/>
      <c r="VYF1" s="679"/>
      <c r="VYG1" s="679"/>
      <c r="VYH1" s="679"/>
      <c r="VYI1" s="679"/>
      <c r="VYJ1" s="679"/>
      <c r="VYK1" s="679"/>
      <c r="VYL1" s="679"/>
      <c r="VYM1" s="679"/>
      <c r="VYN1" s="679"/>
      <c r="VYO1" s="679"/>
      <c r="VYP1" s="679"/>
      <c r="VYQ1" s="679"/>
      <c r="VYR1" s="679"/>
      <c r="VYS1" s="679"/>
      <c r="VYT1" s="679"/>
      <c r="VYU1" s="679"/>
      <c r="VYV1" s="679"/>
      <c r="VYW1" s="679"/>
      <c r="VYX1" s="679"/>
      <c r="VYY1" s="679"/>
      <c r="VYZ1" s="679"/>
      <c r="VZA1" s="679"/>
      <c r="VZB1" s="679"/>
      <c r="VZC1" s="679"/>
      <c r="VZD1" s="679"/>
      <c r="VZE1" s="679"/>
      <c r="VZF1" s="679"/>
      <c r="VZG1" s="679"/>
      <c r="VZH1" s="679"/>
      <c r="VZI1" s="679"/>
      <c r="VZJ1" s="679"/>
      <c r="VZK1" s="679"/>
      <c r="VZL1" s="679"/>
      <c r="VZM1" s="679"/>
      <c r="VZN1" s="679"/>
      <c r="VZO1" s="679"/>
      <c r="VZP1" s="679"/>
      <c r="VZQ1" s="679"/>
      <c r="VZR1" s="679"/>
      <c r="VZS1" s="679"/>
      <c r="VZT1" s="679"/>
      <c r="VZU1" s="679"/>
      <c r="VZV1" s="679"/>
      <c r="VZW1" s="679"/>
      <c r="VZX1" s="679"/>
      <c r="VZY1" s="679"/>
      <c r="VZZ1" s="679"/>
      <c r="WAA1" s="679"/>
      <c r="WAB1" s="679"/>
      <c r="WAC1" s="679"/>
      <c r="WAD1" s="679"/>
      <c r="WAE1" s="679"/>
      <c r="WAF1" s="679"/>
      <c r="WAG1" s="679"/>
      <c r="WAH1" s="679"/>
      <c r="WAI1" s="679"/>
      <c r="WAJ1" s="679"/>
      <c r="WAK1" s="679"/>
      <c r="WAL1" s="679"/>
      <c r="WAM1" s="679"/>
      <c r="WAN1" s="679"/>
      <c r="WAO1" s="679"/>
      <c r="WAP1" s="679"/>
      <c r="WAQ1" s="679"/>
      <c r="WAR1" s="679"/>
      <c r="WAS1" s="679"/>
      <c r="WAT1" s="679"/>
      <c r="WAU1" s="679"/>
      <c r="WAV1" s="679"/>
      <c r="WAW1" s="679"/>
      <c r="WAX1" s="679"/>
      <c r="WAY1" s="679"/>
      <c r="WAZ1" s="679"/>
      <c r="WBA1" s="679"/>
      <c r="WBB1" s="679"/>
      <c r="WBC1" s="679"/>
      <c r="WBD1" s="679"/>
      <c r="WBE1" s="679"/>
      <c r="WBF1" s="679"/>
      <c r="WBG1" s="679"/>
      <c r="WBH1" s="679"/>
      <c r="WBI1" s="679"/>
      <c r="WBJ1" s="679"/>
      <c r="WBK1" s="679"/>
      <c r="WBL1" s="679"/>
      <c r="WBM1" s="679"/>
      <c r="WBN1" s="679"/>
      <c r="WBO1" s="679"/>
      <c r="WBP1" s="679"/>
      <c r="WBQ1" s="679"/>
      <c r="WBR1" s="679"/>
      <c r="WBS1" s="679"/>
      <c r="WBT1" s="679"/>
      <c r="WBU1" s="679"/>
      <c r="WBV1" s="679"/>
      <c r="WBW1" s="679"/>
      <c r="WBX1" s="679"/>
      <c r="WBY1" s="679"/>
      <c r="WBZ1" s="679"/>
      <c r="WCA1" s="679"/>
      <c r="WCB1" s="679"/>
      <c r="WCC1" s="679"/>
      <c r="WCD1" s="679"/>
      <c r="WCE1" s="679"/>
      <c r="WCF1" s="679"/>
      <c r="WCG1" s="679"/>
      <c r="WCH1" s="679"/>
      <c r="WCI1" s="679"/>
      <c r="WCJ1" s="679"/>
      <c r="WCK1" s="679"/>
      <c r="WCL1" s="679"/>
      <c r="WCM1" s="679"/>
      <c r="WCN1" s="679"/>
      <c r="WCO1" s="679"/>
      <c r="WCP1" s="679"/>
      <c r="WCQ1" s="679"/>
      <c r="WCR1" s="679"/>
      <c r="WCS1" s="679"/>
      <c r="WCT1" s="679"/>
      <c r="WCU1" s="679"/>
      <c r="WCV1" s="679"/>
      <c r="WCW1" s="679"/>
      <c r="WCX1" s="679"/>
      <c r="WCY1" s="679"/>
      <c r="WCZ1" s="679"/>
      <c r="WDA1" s="679"/>
      <c r="WDB1" s="679"/>
      <c r="WDC1" s="679"/>
      <c r="WDD1" s="679"/>
      <c r="WDE1" s="679"/>
      <c r="WDF1" s="679"/>
      <c r="WDG1" s="679"/>
      <c r="WDH1" s="679"/>
      <c r="WDI1" s="679"/>
      <c r="WDJ1" s="679"/>
      <c r="WDK1" s="679"/>
      <c r="WDL1" s="679"/>
      <c r="WDM1" s="679"/>
      <c r="WDN1" s="679"/>
      <c r="WDO1" s="679"/>
      <c r="WDP1" s="679"/>
      <c r="WDQ1" s="679"/>
      <c r="WDR1" s="679"/>
      <c r="WDS1" s="679"/>
      <c r="WDT1" s="679"/>
      <c r="WDU1" s="679"/>
      <c r="WDV1" s="679"/>
      <c r="WDW1" s="679"/>
      <c r="WDX1" s="679"/>
      <c r="WDY1" s="679"/>
      <c r="WDZ1" s="679"/>
      <c r="WEA1" s="679"/>
      <c r="WEB1" s="679"/>
      <c r="WEC1" s="679"/>
      <c r="WED1" s="679"/>
      <c r="WEE1" s="679"/>
      <c r="WEF1" s="679"/>
      <c r="WEG1" s="679"/>
      <c r="WEH1" s="679"/>
      <c r="WEI1" s="679"/>
      <c r="WEJ1" s="679"/>
      <c r="WEK1" s="679"/>
      <c r="WEL1" s="679"/>
      <c r="WEM1" s="679"/>
      <c r="WEN1" s="679"/>
      <c r="WEO1" s="679"/>
      <c r="WEP1" s="679"/>
      <c r="WEQ1" s="679"/>
      <c r="WER1" s="679"/>
      <c r="WES1" s="679"/>
      <c r="WET1" s="679"/>
      <c r="WEU1" s="679"/>
      <c r="WEV1" s="679"/>
      <c r="WEW1" s="679"/>
      <c r="WEX1" s="679"/>
      <c r="WEY1" s="679"/>
      <c r="WEZ1" s="679"/>
      <c r="WFA1" s="679"/>
      <c r="WFB1" s="679"/>
      <c r="WFC1" s="679"/>
      <c r="WFD1" s="679"/>
      <c r="WFE1" s="679"/>
      <c r="WFF1" s="679"/>
      <c r="WFG1" s="679"/>
      <c r="WFH1" s="679"/>
      <c r="WFI1" s="679"/>
      <c r="WFJ1" s="679"/>
      <c r="WFK1" s="679"/>
      <c r="WFL1" s="679"/>
      <c r="WFM1" s="679"/>
      <c r="WFN1" s="679"/>
      <c r="WFO1" s="679"/>
      <c r="WFP1" s="679"/>
      <c r="WFQ1" s="679"/>
      <c r="WFR1" s="679"/>
      <c r="WFS1" s="679"/>
      <c r="WFT1" s="679"/>
      <c r="WFU1" s="679"/>
      <c r="WFV1" s="679"/>
      <c r="WFW1" s="679"/>
      <c r="WFX1" s="679"/>
      <c r="WFY1" s="679"/>
      <c r="WFZ1" s="679"/>
      <c r="WGA1" s="679"/>
      <c r="WGB1" s="679"/>
      <c r="WGC1" s="679"/>
      <c r="WGD1" s="679"/>
      <c r="WGE1" s="679"/>
      <c r="WGF1" s="679"/>
      <c r="WGG1" s="679"/>
      <c r="WGH1" s="679"/>
      <c r="WGI1" s="679"/>
      <c r="WGJ1" s="679"/>
      <c r="WGK1" s="679"/>
      <c r="WGL1" s="679"/>
      <c r="WGM1" s="679"/>
      <c r="WGN1" s="679"/>
      <c r="WGO1" s="679"/>
      <c r="WGP1" s="679"/>
      <c r="WGQ1" s="679"/>
      <c r="WGR1" s="679"/>
      <c r="WGS1" s="679"/>
      <c r="WGT1" s="679"/>
      <c r="WGU1" s="679"/>
      <c r="WGV1" s="679"/>
      <c r="WGW1" s="679"/>
      <c r="WGX1" s="679"/>
      <c r="WGY1" s="679"/>
      <c r="WGZ1" s="679"/>
      <c r="WHA1" s="679"/>
      <c r="WHB1" s="679"/>
      <c r="WHC1" s="679"/>
      <c r="WHD1" s="679"/>
      <c r="WHE1" s="679"/>
      <c r="WHF1" s="679"/>
      <c r="WHG1" s="679"/>
      <c r="WHH1" s="679"/>
      <c r="WHI1" s="679"/>
      <c r="WHJ1" s="679"/>
      <c r="WHK1" s="679"/>
      <c r="WHL1" s="679"/>
      <c r="WHM1" s="679"/>
      <c r="WHN1" s="679"/>
      <c r="WHO1" s="679"/>
      <c r="WHP1" s="679"/>
      <c r="WHQ1" s="679"/>
      <c r="WHR1" s="679"/>
      <c r="WHS1" s="679"/>
      <c r="WHT1" s="679"/>
      <c r="WHU1" s="679"/>
      <c r="WHV1" s="679"/>
      <c r="WHW1" s="679"/>
      <c r="WHX1" s="679"/>
      <c r="WHY1" s="679"/>
      <c r="WHZ1" s="679"/>
      <c r="WIA1" s="679"/>
      <c r="WIB1" s="679"/>
      <c r="WIC1" s="679"/>
      <c r="WID1" s="679"/>
      <c r="WIE1" s="679"/>
      <c r="WIF1" s="679"/>
      <c r="WIG1" s="679"/>
      <c r="WIH1" s="679"/>
      <c r="WII1" s="679"/>
      <c r="WIJ1" s="679"/>
      <c r="WIK1" s="679"/>
      <c r="WIL1" s="679"/>
      <c r="WIM1" s="679"/>
      <c r="WIN1" s="679"/>
      <c r="WIO1" s="679"/>
      <c r="WIP1" s="679"/>
      <c r="WIQ1" s="679"/>
      <c r="WIR1" s="679"/>
      <c r="WIS1" s="679"/>
      <c r="WIT1" s="679"/>
      <c r="WIU1" s="679"/>
      <c r="WIV1" s="679"/>
      <c r="WIW1" s="679"/>
      <c r="WIX1" s="679"/>
      <c r="WIY1" s="679"/>
      <c r="WIZ1" s="679"/>
      <c r="WJA1" s="679"/>
      <c r="WJB1" s="679"/>
      <c r="WJC1" s="679"/>
      <c r="WJD1" s="679"/>
      <c r="WJE1" s="679"/>
      <c r="WJF1" s="679"/>
      <c r="WJG1" s="679"/>
      <c r="WJH1" s="679"/>
      <c r="WJI1" s="679"/>
      <c r="WJJ1" s="679"/>
      <c r="WJK1" s="679"/>
      <c r="WJL1" s="679"/>
      <c r="WJM1" s="679"/>
      <c r="WJN1" s="679"/>
      <c r="WJO1" s="679"/>
      <c r="WJP1" s="679"/>
      <c r="WJQ1" s="679"/>
      <c r="WJR1" s="679"/>
      <c r="WJS1" s="679"/>
      <c r="WJT1" s="679"/>
      <c r="WJU1" s="679"/>
      <c r="WJV1" s="679"/>
      <c r="WJW1" s="679"/>
      <c r="WJX1" s="679"/>
      <c r="WJY1" s="679"/>
      <c r="WJZ1" s="679"/>
      <c r="WKA1" s="679"/>
      <c r="WKB1" s="679"/>
      <c r="WKC1" s="679"/>
      <c r="WKD1" s="679"/>
      <c r="WKE1" s="679"/>
      <c r="WKF1" s="679"/>
      <c r="WKG1" s="679"/>
      <c r="WKH1" s="679"/>
      <c r="WKI1" s="679"/>
      <c r="WKJ1" s="679"/>
      <c r="WKK1" s="679"/>
      <c r="WKL1" s="679"/>
      <c r="WKM1" s="679"/>
      <c r="WKN1" s="679"/>
      <c r="WKO1" s="679"/>
      <c r="WKP1" s="679"/>
      <c r="WKQ1" s="679"/>
      <c r="WKR1" s="679"/>
      <c r="WKS1" s="679"/>
      <c r="WKT1" s="679"/>
      <c r="WKU1" s="679"/>
      <c r="WKV1" s="679"/>
      <c r="WKW1" s="679"/>
      <c r="WKX1" s="679"/>
      <c r="WKY1" s="679"/>
      <c r="WKZ1" s="679"/>
      <c r="WLA1" s="679"/>
      <c r="WLB1" s="679"/>
      <c r="WLC1" s="679"/>
      <c r="WLD1" s="679"/>
      <c r="WLE1" s="679"/>
      <c r="WLF1" s="679"/>
      <c r="WLG1" s="679"/>
      <c r="WLH1" s="679"/>
      <c r="WLI1" s="679"/>
      <c r="WLJ1" s="679"/>
      <c r="WLK1" s="679"/>
      <c r="WLL1" s="679"/>
      <c r="WLM1" s="679"/>
      <c r="WLN1" s="679"/>
      <c r="WLO1" s="679"/>
      <c r="WLP1" s="679"/>
      <c r="WLQ1" s="679"/>
      <c r="WLR1" s="679"/>
      <c r="WLS1" s="679"/>
      <c r="WLT1" s="679"/>
      <c r="WLU1" s="679"/>
      <c r="WLV1" s="679"/>
      <c r="WLW1" s="679"/>
      <c r="WLX1" s="679"/>
      <c r="WLY1" s="679"/>
      <c r="WLZ1" s="679"/>
      <c r="WMA1" s="679"/>
      <c r="WMB1" s="679"/>
      <c r="WMC1" s="679"/>
      <c r="WMD1" s="679"/>
      <c r="WME1" s="679"/>
      <c r="WMF1" s="679"/>
      <c r="WMG1" s="679"/>
      <c r="WMH1" s="679"/>
      <c r="WMI1" s="679"/>
      <c r="WMJ1" s="679"/>
      <c r="WMK1" s="679"/>
      <c r="WML1" s="679"/>
      <c r="WMM1" s="679"/>
      <c r="WMN1" s="679"/>
      <c r="WMO1" s="679"/>
      <c r="WMP1" s="679"/>
      <c r="WMQ1" s="679"/>
      <c r="WMR1" s="679"/>
      <c r="WMS1" s="679"/>
      <c r="WMT1" s="679"/>
      <c r="WMU1" s="679"/>
      <c r="WMV1" s="679"/>
      <c r="WMW1" s="679"/>
      <c r="WMX1" s="679"/>
      <c r="WMY1" s="679"/>
      <c r="WMZ1" s="679"/>
      <c r="WNA1" s="679"/>
      <c r="WNB1" s="679"/>
      <c r="WNC1" s="679"/>
      <c r="WND1" s="679"/>
      <c r="WNE1" s="679"/>
      <c r="WNF1" s="679"/>
      <c r="WNG1" s="679"/>
      <c r="WNH1" s="679"/>
      <c r="WNI1" s="679"/>
      <c r="WNJ1" s="679"/>
      <c r="WNK1" s="679"/>
      <c r="WNL1" s="679"/>
      <c r="WNM1" s="679"/>
      <c r="WNN1" s="679"/>
      <c r="WNO1" s="679"/>
      <c r="WNP1" s="679"/>
      <c r="WNQ1" s="679"/>
      <c r="WNR1" s="679"/>
      <c r="WNS1" s="679"/>
      <c r="WNT1" s="679"/>
      <c r="WNU1" s="679"/>
      <c r="WNV1" s="679"/>
      <c r="WNW1" s="679"/>
      <c r="WNX1" s="679"/>
      <c r="WNY1" s="679"/>
      <c r="WNZ1" s="679"/>
      <c r="WOA1" s="679"/>
      <c r="WOB1" s="679"/>
      <c r="WOC1" s="679"/>
      <c r="WOD1" s="679"/>
      <c r="WOE1" s="679"/>
      <c r="WOF1" s="679"/>
      <c r="WOG1" s="679"/>
      <c r="WOH1" s="679"/>
      <c r="WOI1" s="679"/>
      <c r="WOJ1" s="679"/>
      <c r="WOK1" s="679"/>
      <c r="WOL1" s="679"/>
      <c r="WOM1" s="679"/>
      <c r="WON1" s="679"/>
      <c r="WOO1" s="679"/>
      <c r="WOP1" s="679"/>
      <c r="WOQ1" s="679"/>
      <c r="WOR1" s="679"/>
      <c r="WOS1" s="679"/>
      <c r="WOT1" s="679"/>
      <c r="WOU1" s="679"/>
      <c r="WOV1" s="679"/>
      <c r="WOW1" s="679"/>
      <c r="WOX1" s="679"/>
      <c r="WOY1" s="679"/>
      <c r="WOZ1" s="679"/>
      <c r="WPA1" s="679"/>
      <c r="WPB1" s="679"/>
      <c r="WPC1" s="679"/>
      <c r="WPD1" s="679"/>
      <c r="WPE1" s="679"/>
      <c r="WPF1" s="679"/>
      <c r="WPG1" s="679"/>
      <c r="WPH1" s="679"/>
      <c r="WPI1" s="679"/>
      <c r="WPJ1" s="679"/>
      <c r="WPK1" s="679"/>
      <c r="WPL1" s="679"/>
      <c r="WPM1" s="679"/>
      <c r="WPN1" s="679"/>
      <c r="WPO1" s="679"/>
      <c r="WPP1" s="679"/>
      <c r="WPQ1" s="679"/>
      <c r="WPR1" s="679"/>
      <c r="WPS1" s="679"/>
      <c r="WPT1" s="679"/>
      <c r="WPU1" s="679"/>
      <c r="WPV1" s="679"/>
      <c r="WPW1" s="679"/>
      <c r="WPX1" s="679"/>
      <c r="WPY1" s="679"/>
      <c r="WPZ1" s="679"/>
      <c r="WQA1" s="679"/>
      <c r="WQB1" s="679"/>
      <c r="WQC1" s="679"/>
      <c r="WQD1" s="679"/>
      <c r="WQE1" s="679"/>
      <c r="WQF1" s="679"/>
      <c r="WQG1" s="679"/>
      <c r="WQH1" s="679"/>
      <c r="WQI1" s="679"/>
      <c r="WQJ1" s="679"/>
      <c r="WQK1" s="679"/>
      <c r="WQL1" s="679"/>
      <c r="WQM1" s="679"/>
      <c r="WQN1" s="679"/>
      <c r="WQO1" s="679"/>
      <c r="WQP1" s="679"/>
      <c r="WQQ1" s="679"/>
      <c r="WQR1" s="679"/>
      <c r="WQS1" s="679"/>
      <c r="WQT1" s="679"/>
      <c r="WQU1" s="679"/>
      <c r="WQV1" s="679"/>
      <c r="WQW1" s="679"/>
      <c r="WQX1" s="679"/>
      <c r="WQY1" s="679"/>
      <c r="WQZ1" s="679"/>
      <c r="WRA1" s="679"/>
      <c r="WRB1" s="679"/>
      <c r="WRC1" s="679"/>
      <c r="WRD1" s="679"/>
      <c r="WRE1" s="679"/>
      <c r="WRF1" s="679"/>
      <c r="WRG1" s="679"/>
      <c r="WRH1" s="679"/>
      <c r="WRI1" s="679"/>
      <c r="WRJ1" s="679"/>
      <c r="WRK1" s="679"/>
      <c r="WRL1" s="679"/>
      <c r="WRM1" s="679"/>
      <c r="WRN1" s="679"/>
      <c r="WRO1" s="679"/>
      <c r="WRP1" s="679"/>
      <c r="WRQ1" s="679"/>
      <c r="WRR1" s="679"/>
      <c r="WRS1" s="679"/>
      <c r="WRT1" s="679"/>
      <c r="WRU1" s="679"/>
      <c r="WRV1" s="679"/>
      <c r="WRW1" s="679"/>
      <c r="WRX1" s="679"/>
      <c r="WRY1" s="679"/>
      <c r="WRZ1" s="679"/>
      <c r="WSA1" s="679"/>
      <c r="WSB1" s="679"/>
      <c r="WSC1" s="679"/>
      <c r="WSD1" s="679"/>
      <c r="WSE1" s="679"/>
      <c r="WSF1" s="679"/>
      <c r="WSG1" s="679"/>
      <c r="WSH1" s="679"/>
      <c r="WSI1" s="679"/>
      <c r="WSJ1" s="679"/>
      <c r="WSK1" s="679"/>
      <c r="WSL1" s="679"/>
      <c r="WSM1" s="679"/>
      <c r="WSN1" s="679"/>
      <c r="WSO1" s="679"/>
      <c r="WSP1" s="679"/>
      <c r="WSQ1" s="679"/>
      <c r="WSR1" s="679"/>
      <c r="WSS1" s="679"/>
      <c r="WST1" s="679"/>
      <c r="WSU1" s="679"/>
      <c r="WSV1" s="679"/>
      <c r="WSW1" s="679"/>
      <c r="WSX1" s="679"/>
      <c r="WSY1" s="679"/>
      <c r="WSZ1" s="679"/>
      <c r="WTA1" s="679"/>
      <c r="WTB1" s="679"/>
      <c r="WTC1" s="679"/>
      <c r="WTD1" s="679"/>
      <c r="WTE1" s="679"/>
      <c r="WTF1" s="679"/>
      <c r="WTG1" s="679"/>
      <c r="WTH1" s="679"/>
      <c r="WTI1" s="679"/>
      <c r="WTJ1" s="679"/>
      <c r="WTK1" s="679"/>
      <c r="WTL1" s="679"/>
      <c r="WTM1" s="679"/>
      <c r="WTN1" s="679"/>
      <c r="WTO1" s="679"/>
      <c r="WTP1" s="679"/>
      <c r="WTQ1" s="679"/>
      <c r="WTR1" s="679"/>
      <c r="WTS1" s="679"/>
      <c r="WTT1" s="679"/>
      <c r="WTU1" s="679"/>
      <c r="WTV1" s="679"/>
      <c r="WTW1" s="679"/>
      <c r="WTX1" s="679"/>
      <c r="WTY1" s="679"/>
      <c r="WTZ1" s="679"/>
      <c r="WUA1" s="679"/>
      <c r="WUB1" s="679"/>
      <c r="WUC1" s="679"/>
      <c r="WUD1" s="679"/>
      <c r="WUE1" s="679"/>
      <c r="WUF1" s="679"/>
      <c r="WUG1" s="679"/>
      <c r="WUH1" s="679"/>
      <c r="WUI1" s="679"/>
      <c r="WUJ1" s="679"/>
      <c r="WUK1" s="679"/>
      <c r="WUL1" s="679"/>
      <c r="WUM1" s="679"/>
      <c r="WUN1" s="679"/>
      <c r="WUO1" s="679"/>
      <c r="WUP1" s="679"/>
      <c r="WUQ1" s="679"/>
      <c r="WUR1" s="679"/>
      <c r="WUS1" s="679"/>
      <c r="WUT1" s="679"/>
      <c r="WUU1" s="679"/>
      <c r="WUV1" s="679"/>
      <c r="WUW1" s="679"/>
      <c r="WUX1" s="679"/>
      <c r="WUY1" s="679"/>
      <c r="WUZ1" s="679"/>
      <c r="WVA1" s="679"/>
      <c r="WVB1" s="679"/>
      <c r="WVC1" s="679"/>
      <c r="WVD1" s="679"/>
      <c r="WVE1" s="679"/>
      <c r="WVF1" s="679"/>
      <c r="WVG1" s="679"/>
      <c r="WVH1" s="679"/>
      <c r="WVI1" s="679"/>
      <c r="WVJ1" s="679"/>
      <c r="WVK1" s="679"/>
      <c r="WVL1" s="679"/>
      <c r="WVM1" s="679"/>
      <c r="WVN1" s="679"/>
      <c r="WVO1" s="679"/>
      <c r="WVP1" s="679"/>
      <c r="WVQ1" s="679"/>
      <c r="WVR1" s="679"/>
      <c r="WVS1" s="679"/>
      <c r="WVT1" s="679"/>
      <c r="WVU1" s="679"/>
      <c r="WVV1" s="679"/>
      <c r="WVW1" s="679"/>
      <c r="WVX1" s="679"/>
      <c r="WVY1" s="679"/>
      <c r="WVZ1" s="679"/>
      <c r="WWA1" s="679"/>
      <c r="WWB1" s="679"/>
      <c r="WWC1" s="679"/>
      <c r="WWD1" s="679"/>
      <c r="WWE1" s="679"/>
      <c r="WWF1" s="679"/>
      <c r="WWG1" s="679"/>
      <c r="WWH1" s="679"/>
      <c r="WWI1" s="679"/>
      <c r="WWJ1" s="679"/>
      <c r="WWK1" s="679"/>
      <c r="WWL1" s="679"/>
      <c r="WWM1" s="679"/>
      <c r="WWN1" s="679"/>
      <c r="WWO1" s="679"/>
      <c r="WWP1" s="679"/>
      <c r="WWQ1" s="679"/>
      <c r="WWR1" s="679"/>
      <c r="WWS1" s="679"/>
      <c r="WWT1" s="679"/>
      <c r="WWU1" s="679"/>
      <c r="WWV1" s="679"/>
      <c r="WWW1" s="679"/>
      <c r="WWX1" s="679"/>
      <c r="WWY1" s="679"/>
      <c r="WWZ1" s="679"/>
      <c r="WXA1" s="679"/>
      <c r="WXB1" s="679"/>
      <c r="WXC1" s="679"/>
      <c r="WXD1" s="679"/>
      <c r="WXE1" s="679"/>
      <c r="WXF1" s="679"/>
      <c r="WXG1" s="679"/>
      <c r="WXH1" s="679"/>
      <c r="WXI1" s="679"/>
      <c r="WXJ1" s="679"/>
      <c r="WXK1" s="679"/>
      <c r="WXL1" s="679"/>
      <c r="WXM1" s="679"/>
      <c r="WXN1" s="679"/>
      <c r="WXO1" s="679"/>
      <c r="WXP1" s="679"/>
      <c r="WXQ1" s="679"/>
      <c r="WXR1" s="679"/>
      <c r="WXS1" s="679"/>
      <c r="WXT1" s="679"/>
      <c r="WXU1" s="679"/>
      <c r="WXV1" s="679"/>
      <c r="WXW1" s="679"/>
      <c r="WXX1" s="679"/>
      <c r="WXY1" s="679"/>
      <c r="WXZ1" s="679"/>
      <c r="WYA1" s="679"/>
      <c r="WYB1" s="679"/>
      <c r="WYC1" s="679"/>
      <c r="WYD1" s="679"/>
      <c r="WYE1" s="679"/>
      <c r="WYF1" s="679"/>
      <c r="WYG1" s="679"/>
      <c r="WYH1" s="679"/>
      <c r="WYI1" s="679"/>
      <c r="WYJ1" s="679"/>
      <c r="WYK1" s="679"/>
      <c r="WYL1" s="679"/>
      <c r="WYM1" s="679"/>
      <c r="WYN1" s="679"/>
      <c r="WYO1" s="679"/>
      <c r="WYP1" s="679"/>
      <c r="WYQ1" s="679"/>
      <c r="WYR1" s="679"/>
      <c r="WYS1" s="679"/>
      <c r="WYT1" s="679"/>
      <c r="WYU1" s="679"/>
      <c r="WYV1" s="679"/>
      <c r="WYW1" s="679"/>
      <c r="WYX1" s="679"/>
      <c r="WYY1" s="679"/>
      <c r="WYZ1" s="679"/>
      <c r="WZA1" s="679"/>
      <c r="WZB1" s="679"/>
      <c r="WZC1" s="679"/>
      <c r="WZD1" s="679"/>
      <c r="WZE1" s="679"/>
      <c r="WZF1" s="679"/>
      <c r="WZG1" s="679"/>
      <c r="WZH1" s="679"/>
      <c r="WZI1" s="679"/>
      <c r="WZJ1" s="679"/>
      <c r="WZK1" s="679"/>
      <c r="WZL1" s="679"/>
      <c r="WZM1" s="679"/>
      <c r="WZN1" s="679"/>
      <c r="WZO1" s="679"/>
      <c r="WZP1" s="679"/>
      <c r="WZQ1" s="679"/>
      <c r="WZR1" s="679"/>
      <c r="WZS1" s="679"/>
      <c r="WZT1" s="679"/>
      <c r="WZU1" s="679"/>
      <c r="WZV1" s="679"/>
      <c r="WZW1" s="679"/>
      <c r="WZX1" s="679"/>
      <c r="WZY1" s="679"/>
      <c r="WZZ1" s="679"/>
      <c r="XAA1" s="679"/>
      <c r="XAB1" s="679"/>
      <c r="XAC1" s="679"/>
      <c r="XAD1" s="679"/>
      <c r="XAE1" s="679"/>
      <c r="XAF1" s="679"/>
      <c r="XAG1" s="679"/>
      <c r="XAH1" s="679"/>
      <c r="XAI1" s="679"/>
      <c r="XAJ1" s="679"/>
      <c r="XAK1" s="679"/>
      <c r="XAL1" s="679"/>
      <c r="XAM1" s="679"/>
      <c r="XAN1" s="679"/>
      <c r="XAO1" s="679"/>
      <c r="XAP1" s="679"/>
      <c r="XAQ1" s="679"/>
      <c r="XAR1" s="679"/>
      <c r="XAS1" s="679"/>
      <c r="XAT1" s="679"/>
      <c r="XAU1" s="679"/>
      <c r="XAV1" s="679"/>
      <c r="XAW1" s="679"/>
      <c r="XAX1" s="679"/>
      <c r="XAY1" s="679"/>
      <c r="XAZ1" s="679"/>
      <c r="XBA1" s="679"/>
      <c r="XBB1" s="679"/>
      <c r="XBC1" s="679"/>
      <c r="XBD1" s="679"/>
      <c r="XBE1" s="679"/>
      <c r="XBF1" s="679"/>
      <c r="XBG1" s="679"/>
      <c r="XBH1" s="679"/>
      <c r="XBI1" s="679"/>
      <c r="XBJ1" s="679"/>
      <c r="XBK1" s="679"/>
      <c r="XBL1" s="679"/>
      <c r="XBM1" s="679"/>
      <c r="XBN1" s="679"/>
      <c r="XBO1" s="679"/>
      <c r="XBP1" s="679"/>
      <c r="XBQ1" s="679"/>
      <c r="XBR1" s="679"/>
      <c r="XBS1" s="679"/>
      <c r="XBT1" s="679"/>
      <c r="XBU1" s="679"/>
      <c r="XBV1" s="679"/>
      <c r="XBW1" s="679"/>
      <c r="XBX1" s="679"/>
      <c r="XBY1" s="679"/>
      <c r="XBZ1" s="679"/>
      <c r="XCA1" s="679"/>
      <c r="XCB1" s="679"/>
      <c r="XCC1" s="679"/>
      <c r="XCD1" s="679"/>
      <c r="XCE1" s="679"/>
      <c r="XCF1" s="679"/>
      <c r="XCG1" s="679"/>
      <c r="XCH1" s="679"/>
      <c r="XCI1" s="679"/>
      <c r="XCJ1" s="679"/>
      <c r="XCK1" s="679"/>
      <c r="XCL1" s="679"/>
      <c r="XCM1" s="679"/>
      <c r="XCN1" s="679"/>
      <c r="XCO1" s="679"/>
      <c r="XCP1" s="679"/>
      <c r="XCQ1" s="679"/>
      <c r="XCR1" s="679"/>
      <c r="XCS1" s="679"/>
      <c r="XCT1" s="679"/>
      <c r="XCU1" s="679"/>
      <c r="XCV1" s="679"/>
      <c r="XCW1" s="679"/>
      <c r="XCX1" s="679"/>
      <c r="XCY1" s="679"/>
      <c r="XCZ1" s="679"/>
      <c r="XDA1" s="679"/>
      <c r="XDB1" s="679"/>
      <c r="XDC1" s="679"/>
      <c r="XDD1" s="679"/>
      <c r="XDE1" s="679"/>
      <c r="XDF1" s="679"/>
      <c r="XDG1" s="679"/>
      <c r="XDH1" s="679"/>
      <c r="XDI1" s="679"/>
      <c r="XDJ1" s="679"/>
      <c r="XDK1" s="679"/>
      <c r="XDL1" s="679"/>
      <c r="XDM1" s="679"/>
      <c r="XDN1" s="679"/>
      <c r="XDO1" s="679"/>
      <c r="XDP1" s="679"/>
      <c r="XDQ1" s="679"/>
      <c r="XDR1" s="679"/>
      <c r="XDS1" s="679"/>
      <c r="XDT1" s="679"/>
      <c r="XDU1" s="679"/>
      <c r="XDV1" s="679"/>
      <c r="XDW1" s="679"/>
      <c r="XDX1" s="679"/>
      <c r="XDY1" s="679"/>
      <c r="XDZ1" s="679"/>
      <c r="XEA1" s="679"/>
      <c r="XEB1" s="679"/>
      <c r="XEC1" s="679"/>
      <c r="XED1" s="679"/>
      <c r="XEE1" s="679"/>
      <c r="XEF1" s="679"/>
      <c r="XEG1" s="679"/>
      <c r="XEH1" s="679"/>
      <c r="XEI1" s="679"/>
      <c r="XEJ1" s="679"/>
      <c r="XEK1" s="679"/>
      <c r="XEL1" s="679"/>
      <c r="XEM1" s="679"/>
      <c r="XEN1" s="679"/>
      <c r="XEO1" s="679"/>
      <c r="XEP1" s="679"/>
      <c r="XEQ1" s="679"/>
      <c r="XER1" s="679"/>
      <c r="XES1" s="679"/>
      <c r="XET1" s="679"/>
      <c r="XEU1" s="679"/>
      <c r="XEV1" s="679"/>
      <c r="XEW1" s="679"/>
      <c r="XEX1" s="679"/>
      <c r="XEY1" s="679"/>
      <c r="XEZ1" s="597"/>
    </row>
    <row r="2" spans="1:16380" s="598" customFormat="1" ht="25.5">
      <c r="A2" s="679" t="s">
        <v>750</v>
      </c>
      <c r="B2" s="679"/>
      <c r="C2" s="679"/>
      <c r="D2" s="679"/>
      <c r="E2" s="679"/>
      <c r="F2" s="679"/>
      <c r="G2" s="679"/>
      <c r="H2" s="679"/>
      <c r="I2" s="679"/>
      <c r="J2" s="679"/>
      <c r="K2" s="597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B2" s="679"/>
      <c r="BC2" s="679"/>
      <c r="BD2" s="679"/>
      <c r="BE2" s="679"/>
      <c r="BF2" s="679"/>
      <c r="BG2" s="679"/>
      <c r="BH2" s="679"/>
      <c r="BI2" s="679"/>
      <c r="BJ2" s="679"/>
      <c r="BK2" s="679"/>
      <c r="BL2" s="679"/>
      <c r="BM2" s="679"/>
      <c r="BN2" s="679"/>
      <c r="BO2" s="679"/>
      <c r="BP2" s="679"/>
      <c r="BQ2" s="679"/>
      <c r="BR2" s="679"/>
      <c r="BS2" s="679"/>
      <c r="BT2" s="679"/>
      <c r="BU2" s="679"/>
      <c r="BV2" s="679"/>
      <c r="BW2" s="679"/>
      <c r="BX2" s="679"/>
      <c r="BY2" s="679"/>
      <c r="BZ2" s="679"/>
      <c r="CA2" s="679"/>
      <c r="CB2" s="679"/>
      <c r="CC2" s="679"/>
      <c r="CD2" s="679"/>
      <c r="CE2" s="679"/>
      <c r="CF2" s="679"/>
      <c r="CG2" s="679"/>
      <c r="CH2" s="679"/>
      <c r="CI2" s="679"/>
      <c r="CJ2" s="679"/>
      <c r="CK2" s="679"/>
      <c r="CL2" s="679"/>
      <c r="CM2" s="679"/>
      <c r="CN2" s="679"/>
      <c r="CO2" s="679"/>
      <c r="CP2" s="679"/>
      <c r="CQ2" s="679"/>
      <c r="CR2" s="679"/>
      <c r="CS2" s="679"/>
      <c r="CT2" s="679"/>
      <c r="CU2" s="679"/>
      <c r="CV2" s="679"/>
      <c r="CW2" s="679"/>
      <c r="CX2" s="679"/>
      <c r="CY2" s="679"/>
      <c r="CZ2" s="679"/>
      <c r="DA2" s="679"/>
      <c r="DB2" s="679"/>
      <c r="DC2" s="679"/>
      <c r="DD2" s="679"/>
      <c r="DE2" s="679"/>
      <c r="DF2" s="679"/>
      <c r="DG2" s="679"/>
      <c r="DH2" s="679"/>
      <c r="DI2" s="679"/>
      <c r="DJ2" s="679"/>
      <c r="DK2" s="679"/>
      <c r="DL2" s="679"/>
      <c r="DM2" s="679"/>
      <c r="DN2" s="679"/>
      <c r="DO2" s="679"/>
      <c r="DP2" s="679"/>
      <c r="DQ2" s="679"/>
      <c r="DR2" s="679"/>
      <c r="DS2" s="679"/>
      <c r="DT2" s="679"/>
      <c r="DU2" s="679"/>
      <c r="DV2" s="679"/>
      <c r="DW2" s="679"/>
      <c r="DX2" s="679"/>
      <c r="DY2" s="679"/>
      <c r="DZ2" s="679"/>
      <c r="EA2" s="679"/>
      <c r="EB2" s="679"/>
      <c r="EC2" s="679"/>
      <c r="ED2" s="679"/>
      <c r="EE2" s="679"/>
      <c r="EF2" s="679"/>
      <c r="EG2" s="679"/>
      <c r="EH2" s="679"/>
      <c r="EI2" s="679"/>
      <c r="EJ2" s="679"/>
      <c r="EK2" s="679"/>
      <c r="EL2" s="679"/>
      <c r="EM2" s="679"/>
      <c r="EN2" s="679"/>
      <c r="EO2" s="679"/>
      <c r="EP2" s="679"/>
      <c r="EQ2" s="679"/>
      <c r="ER2" s="679"/>
      <c r="ES2" s="679"/>
      <c r="ET2" s="679"/>
      <c r="EU2" s="679"/>
      <c r="EV2" s="679"/>
      <c r="EW2" s="679"/>
      <c r="EX2" s="679"/>
      <c r="EY2" s="679"/>
      <c r="EZ2" s="679"/>
      <c r="FA2" s="679"/>
      <c r="FB2" s="679"/>
      <c r="FC2" s="679"/>
      <c r="FD2" s="679"/>
      <c r="FE2" s="679"/>
      <c r="FF2" s="679"/>
      <c r="FG2" s="679"/>
      <c r="FH2" s="679"/>
      <c r="FI2" s="679"/>
      <c r="FJ2" s="679"/>
      <c r="FK2" s="679"/>
      <c r="FL2" s="679"/>
      <c r="FM2" s="679"/>
      <c r="FN2" s="679"/>
      <c r="FO2" s="679"/>
      <c r="FP2" s="679"/>
      <c r="FQ2" s="679"/>
      <c r="FR2" s="679"/>
      <c r="FS2" s="679"/>
      <c r="FT2" s="679"/>
      <c r="FU2" s="679"/>
      <c r="FV2" s="679"/>
      <c r="FW2" s="679"/>
      <c r="FX2" s="679"/>
      <c r="FY2" s="679"/>
      <c r="FZ2" s="679"/>
      <c r="GA2" s="679"/>
      <c r="GB2" s="679"/>
      <c r="GC2" s="679"/>
      <c r="GD2" s="679"/>
      <c r="GE2" s="679"/>
      <c r="GF2" s="679"/>
      <c r="GG2" s="679"/>
      <c r="GH2" s="679"/>
      <c r="GI2" s="679"/>
      <c r="GJ2" s="679"/>
      <c r="GK2" s="679"/>
      <c r="GL2" s="679"/>
      <c r="GM2" s="679"/>
      <c r="GN2" s="679"/>
      <c r="GO2" s="679"/>
      <c r="GP2" s="679"/>
      <c r="GQ2" s="679"/>
      <c r="GR2" s="679"/>
      <c r="GS2" s="679"/>
      <c r="GT2" s="679"/>
      <c r="GU2" s="679"/>
      <c r="GV2" s="679"/>
      <c r="GW2" s="679"/>
      <c r="GX2" s="679"/>
      <c r="GY2" s="679"/>
      <c r="GZ2" s="679"/>
      <c r="HA2" s="679"/>
      <c r="HB2" s="679"/>
      <c r="HC2" s="679"/>
      <c r="HD2" s="679"/>
      <c r="HE2" s="679"/>
      <c r="HF2" s="679"/>
      <c r="HG2" s="679"/>
      <c r="HH2" s="679"/>
      <c r="HI2" s="679"/>
      <c r="HJ2" s="679"/>
      <c r="HK2" s="679"/>
      <c r="HL2" s="679"/>
      <c r="HM2" s="679"/>
      <c r="HN2" s="679"/>
      <c r="HO2" s="679"/>
      <c r="HP2" s="679"/>
      <c r="HQ2" s="679"/>
      <c r="HR2" s="679"/>
      <c r="HS2" s="679"/>
      <c r="HT2" s="679"/>
      <c r="HU2" s="679"/>
      <c r="HV2" s="679"/>
      <c r="HW2" s="679"/>
      <c r="HX2" s="679"/>
      <c r="HY2" s="679"/>
      <c r="HZ2" s="679"/>
      <c r="IA2" s="679"/>
      <c r="IB2" s="679"/>
      <c r="IC2" s="679"/>
      <c r="ID2" s="679"/>
      <c r="IE2" s="679"/>
      <c r="IF2" s="679"/>
      <c r="IG2" s="679"/>
      <c r="IH2" s="679"/>
      <c r="II2" s="679"/>
      <c r="IJ2" s="679"/>
      <c r="IK2" s="679"/>
      <c r="IL2" s="679"/>
      <c r="IM2" s="679"/>
      <c r="IN2" s="679"/>
      <c r="IO2" s="679"/>
      <c r="IP2" s="679"/>
      <c r="IQ2" s="679"/>
      <c r="IR2" s="679"/>
      <c r="IS2" s="679"/>
      <c r="IT2" s="679"/>
      <c r="IU2" s="679"/>
      <c r="IV2" s="679"/>
      <c r="IW2" s="679"/>
      <c r="IX2" s="679"/>
      <c r="IY2" s="679"/>
      <c r="IZ2" s="679"/>
      <c r="JA2" s="679"/>
      <c r="JB2" s="679"/>
      <c r="JC2" s="679"/>
      <c r="JD2" s="679"/>
      <c r="JE2" s="679"/>
      <c r="JF2" s="679"/>
      <c r="JG2" s="679"/>
      <c r="JH2" s="679"/>
      <c r="JI2" s="679"/>
      <c r="JJ2" s="679"/>
      <c r="JK2" s="679"/>
      <c r="JL2" s="679"/>
      <c r="JM2" s="679"/>
      <c r="JN2" s="679"/>
      <c r="JO2" s="679"/>
      <c r="JP2" s="679"/>
      <c r="JQ2" s="679"/>
      <c r="JR2" s="679"/>
      <c r="JS2" s="679"/>
      <c r="JT2" s="679"/>
      <c r="JU2" s="679"/>
      <c r="JV2" s="679"/>
      <c r="JW2" s="679"/>
      <c r="JX2" s="679"/>
      <c r="JY2" s="679"/>
      <c r="JZ2" s="679"/>
      <c r="KA2" s="679"/>
      <c r="KB2" s="679"/>
      <c r="KC2" s="679"/>
      <c r="KD2" s="679"/>
      <c r="KE2" s="679"/>
      <c r="KF2" s="679"/>
      <c r="KG2" s="679"/>
      <c r="KH2" s="679"/>
      <c r="KI2" s="679"/>
      <c r="KJ2" s="679"/>
      <c r="KK2" s="679"/>
      <c r="KL2" s="679"/>
      <c r="KM2" s="679"/>
      <c r="KN2" s="679"/>
      <c r="KO2" s="679"/>
      <c r="KP2" s="679"/>
      <c r="KQ2" s="679"/>
      <c r="KR2" s="679"/>
      <c r="KS2" s="679"/>
      <c r="KT2" s="679"/>
      <c r="KU2" s="679"/>
      <c r="KV2" s="679"/>
      <c r="KW2" s="679"/>
      <c r="KX2" s="679"/>
      <c r="KY2" s="679"/>
      <c r="KZ2" s="679"/>
      <c r="LA2" s="679"/>
      <c r="LB2" s="679"/>
      <c r="LC2" s="679"/>
      <c r="LD2" s="679"/>
      <c r="LE2" s="679"/>
      <c r="LF2" s="679"/>
      <c r="LG2" s="679"/>
      <c r="LH2" s="679"/>
      <c r="LI2" s="679"/>
      <c r="LJ2" s="679"/>
      <c r="LK2" s="679"/>
      <c r="LL2" s="679"/>
      <c r="LM2" s="679"/>
      <c r="LN2" s="679"/>
      <c r="LO2" s="679"/>
      <c r="LP2" s="679"/>
      <c r="LQ2" s="679"/>
      <c r="LR2" s="679"/>
      <c r="LS2" s="679"/>
      <c r="LT2" s="679"/>
      <c r="LU2" s="679"/>
      <c r="LV2" s="679"/>
      <c r="LW2" s="679"/>
      <c r="LX2" s="679"/>
      <c r="LY2" s="679"/>
      <c r="LZ2" s="679"/>
      <c r="MA2" s="679"/>
      <c r="MB2" s="679"/>
      <c r="MC2" s="679"/>
      <c r="MD2" s="679"/>
      <c r="ME2" s="679"/>
      <c r="MF2" s="679"/>
      <c r="MG2" s="679"/>
      <c r="MH2" s="679"/>
      <c r="MI2" s="679"/>
      <c r="MJ2" s="679"/>
      <c r="MK2" s="679"/>
      <c r="ML2" s="679"/>
      <c r="MM2" s="679"/>
      <c r="MN2" s="679"/>
      <c r="MO2" s="679"/>
      <c r="MP2" s="679"/>
      <c r="MQ2" s="679"/>
      <c r="MR2" s="679"/>
      <c r="MS2" s="679"/>
      <c r="MT2" s="679"/>
      <c r="MU2" s="679"/>
      <c r="MV2" s="679"/>
      <c r="MW2" s="679"/>
      <c r="MX2" s="679"/>
      <c r="MY2" s="679"/>
      <c r="MZ2" s="679"/>
      <c r="NA2" s="679"/>
      <c r="NB2" s="679"/>
      <c r="NC2" s="679"/>
      <c r="ND2" s="679"/>
      <c r="NE2" s="679"/>
      <c r="NF2" s="679"/>
      <c r="NG2" s="679"/>
      <c r="NH2" s="679"/>
      <c r="NI2" s="679"/>
      <c r="NJ2" s="679"/>
      <c r="NK2" s="679"/>
      <c r="NL2" s="679"/>
      <c r="NM2" s="679"/>
      <c r="NN2" s="679"/>
      <c r="NO2" s="679"/>
      <c r="NP2" s="679"/>
      <c r="NQ2" s="679"/>
      <c r="NR2" s="679"/>
      <c r="NS2" s="679"/>
      <c r="NT2" s="679"/>
      <c r="NU2" s="679"/>
      <c r="NV2" s="679"/>
      <c r="NW2" s="679"/>
      <c r="NX2" s="679"/>
      <c r="NY2" s="679"/>
      <c r="NZ2" s="679"/>
      <c r="OA2" s="679"/>
      <c r="OB2" s="679"/>
      <c r="OC2" s="679"/>
      <c r="OD2" s="679"/>
      <c r="OE2" s="679"/>
      <c r="OF2" s="679"/>
      <c r="OG2" s="679"/>
      <c r="OH2" s="679"/>
      <c r="OI2" s="679"/>
      <c r="OJ2" s="679"/>
      <c r="OK2" s="679"/>
      <c r="OL2" s="679"/>
      <c r="OM2" s="679"/>
      <c r="ON2" s="679"/>
      <c r="OO2" s="679"/>
      <c r="OP2" s="679"/>
      <c r="OQ2" s="679"/>
      <c r="OR2" s="679"/>
      <c r="OS2" s="679"/>
      <c r="OT2" s="679"/>
      <c r="OU2" s="679"/>
      <c r="OV2" s="679"/>
      <c r="OW2" s="679"/>
      <c r="OX2" s="679"/>
      <c r="OY2" s="679"/>
      <c r="OZ2" s="679"/>
      <c r="PA2" s="679"/>
      <c r="PB2" s="679"/>
      <c r="PC2" s="679"/>
      <c r="PD2" s="679"/>
      <c r="PE2" s="679"/>
      <c r="PF2" s="679"/>
      <c r="PG2" s="679"/>
      <c r="PH2" s="679"/>
      <c r="PI2" s="679"/>
      <c r="PJ2" s="679"/>
      <c r="PK2" s="679"/>
      <c r="PL2" s="679"/>
      <c r="PM2" s="679"/>
      <c r="PN2" s="679"/>
      <c r="PO2" s="679"/>
      <c r="PP2" s="679"/>
      <c r="PQ2" s="679"/>
      <c r="PR2" s="679"/>
      <c r="PS2" s="679"/>
      <c r="PT2" s="679"/>
      <c r="PU2" s="679"/>
      <c r="PV2" s="679"/>
      <c r="PW2" s="679"/>
      <c r="PX2" s="679"/>
      <c r="PY2" s="679"/>
      <c r="PZ2" s="679"/>
      <c r="QA2" s="679"/>
      <c r="QB2" s="679"/>
      <c r="QC2" s="679"/>
      <c r="QD2" s="679"/>
      <c r="QE2" s="679"/>
      <c r="QF2" s="679"/>
      <c r="QG2" s="679"/>
      <c r="QH2" s="679"/>
      <c r="QI2" s="679"/>
      <c r="QJ2" s="679"/>
      <c r="QK2" s="679"/>
      <c r="QL2" s="679"/>
      <c r="QM2" s="679"/>
      <c r="QN2" s="679"/>
      <c r="QO2" s="679"/>
      <c r="QP2" s="679"/>
      <c r="QQ2" s="679"/>
      <c r="QR2" s="679"/>
      <c r="QS2" s="679"/>
      <c r="QT2" s="679"/>
      <c r="QU2" s="679"/>
      <c r="QV2" s="679"/>
      <c r="QW2" s="679"/>
      <c r="QX2" s="679"/>
      <c r="QY2" s="679"/>
      <c r="QZ2" s="679"/>
      <c r="RA2" s="679"/>
      <c r="RB2" s="679"/>
      <c r="RC2" s="679"/>
      <c r="RD2" s="679"/>
      <c r="RE2" s="679"/>
      <c r="RF2" s="679"/>
      <c r="RG2" s="679"/>
      <c r="RH2" s="679"/>
      <c r="RI2" s="679"/>
      <c r="RJ2" s="679"/>
      <c r="RK2" s="679"/>
      <c r="RL2" s="679"/>
      <c r="RM2" s="679"/>
      <c r="RN2" s="679"/>
      <c r="RO2" s="679"/>
      <c r="RP2" s="679"/>
      <c r="RQ2" s="679"/>
      <c r="RR2" s="679"/>
      <c r="RS2" s="679"/>
      <c r="RT2" s="679"/>
      <c r="RU2" s="679"/>
      <c r="RV2" s="679"/>
      <c r="RW2" s="679"/>
      <c r="RX2" s="679"/>
      <c r="RY2" s="679"/>
      <c r="RZ2" s="679"/>
      <c r="SA2" s="679"/>
      <c r="SB2" s="679"/>
      <c r="SC2" s="679"/>
      <c r="SD2" s="679"/>
      <c r="SE2" s="679"/>
      <c r="SF2" s="679"/>
      <c r="SG2" s="679"/>
      <c r="SH2" s="679"/>
      <c r="SI2" s="679"/>
      <c r="SJ2" s="679"/>
      <c r="SK2" s="679"/>
      <c r="SL2" s="679"/>
      <c r="SM2" s="679"/>
      <c r="SN2" s="679"/>
      <c r="SO2" s="679"/>
      <c r="SP2" s="679"/>
      <c r="SQ2" s="679"/>
      <c r="SR2" s="679"/>
      <c r="SS2" s="679"/>
      <c r="ST2" s="679"/>
      <c r="SU2" s="679"/>
      <c r="SV2" s="679"/>
      <c r="SW2" s="679"/>
      <c r="SX2" s="679"/>
      <c r="SY2" s="679"/>
      <c r="SZ2" s="679"/>
      <c r="TA2" s="679"/>
      <c r="TB2" s="679"/>
      <c r="TC2" s="679"/>
      <c r="TD2" s="679"/>
      <c r="TE2" s="679"/>
      <c r="TF2" s="679"/>
      <c r="TG2" s="679"/>
      <c r="TH2" s="679"/>
      <c r="TI2" s="679"/>
      <c r="TJ2" s="679"/>
      <c r="TK2" s="679"/>
      <c r="TL2" s="679"/>
      <c r="TM2" s="679"/>
      <c r="TN2" s="679"/>
      <c r="TO2" s="679"/>
      <c r="TP2" s="679"/>
      <c r="TQ2" s="679"/>
      <c r="TR2" s="679"/>
      <c r="TS2" s="679"/>
      <c r="TT2" s="679"/>
      <c r="TU2" s="679"/>
      <c r="TV2" s="679"/>
      <c r="TW2" s="679"/>
      <c r="TX2" s="679"/>
      <c r="TY2" s="679"/>
      <c r="TZ2" s="679"/>
      <c r="UA2" s="679"/>
      <c r="UB2" s="679"/>
      <c r="UC2" s="679"/>
      <c r="UD2" s="679"/>
      <c r="UE2" s="679"/>
      <c r="UF2" s="679"/>
      <c r="UG2" s="679"/>
      <c r="UH2" s="679"/>
      <c r="UI2" s="679"/>
      <c r="UJ2" s="679"/>
      <c r="UK2" s="679"/>
      <c r="UL2" s="679"/>
      <c r="UM2" s="679"/>
      <c r="UN2" s="679"/>
      <c r="UO2" s="679"/>
      <c r="UP2" s="679"/>
      <c r="UQ2" s="679"/>
      <c r="UR2" s="679"/>
      <c r="US2" s="679"/>
      <c r="UT2" s="679"/>
      <c r="UU2" s="679"/>
      <c r="UV2" s="679"/>
      <c r="UW2" s="679"/>
      <c r="UX2" s="679"/>
      <c r="UY2" s="679"/>
      <c r="UZ2" s="679"/>
      <c r="VA2" s="679"/>
      <c r="VB2" s="679"/>
      <c r="VC2" s="679"/>
      <c r="VD2" s="679"/>
      <c r="VE2" s="679"/>
      <c r="VF2" s="679"/>
      <c r="VG2" s="679"/>
      <c r="VH2" s="679"/>
      <c r="VI2" s="679"/>
      <c r="VJ2" s="679"/>
      <c r="VK2" s="679"/>
      <c r="VL2" s="679"/>
      <c r="VM2" s="679"/>
      <c r="VN2" s="679"/>
      <c r="VO2" s="679"/>
      <c r="VP2" s="679"/>
      <c r="VQ2" s="679"/>
      <c r="VR2" s="679"/>
      <c r="VS2" s="679"/>
      <c r="VT2" s="679"/>
      <c r="VU2" s="679"/>
      <c r="VV2" s="679"/>
      <c r="VW2" s="679"/>
      <c r="VX2" s="679"/>
      <c r="VY2" s="679"/>
      <c r="VZ2" s="679"/>
      <c r="WA2" s="679"/>
      <c r="WB2" s="679"/>
      <c r="WC2" s="679"/>
      <c r="WD2" s="679"/>
      <c r="WE2" s="679"/>
      <c r="WF2" s="679"/>
      <c r="WG2" s="679"/>
      <c r="WH2" s="679"/>
      <c r="WI2" s="679"/>
      <c r="WJ2" s="679"/>
      <c r="WK2" s="679"/>
      <c r="WL2" s="679"/>
      <c r="WM2" s="679"/>
      <c r="WN2" s="679"/>
      <c r="WO2" s="679"/>
      <c r="WP2" s="679"/>
      <c r="WQ2" s="679"/>
      <c r="WR2" s="679"/>
      <c r="WS2" s="679"/>
      <c r="WT2" s="679"/>
      <c r="WU2" s="679"/>
      <c r="WV2" s="679"/>
      <c r="WW2" s="679"/>
      <c r="WX2" s="679"/>
      <c r="WY2" s="679"/>
      <c r="WZ2" s="679"/>
      <c r="XA2" s="679"/>
      <c r="XB2" s="679"/>
      <c r="XC2" s="679"/>
      <c r="XD2" s="679"/>
      <c r="XE2" s="679"/>
      <c r="XF2" s="679"/>
      <c r="XG2" s="679"/>
      <c r="XH2" s="679"/>
      <c r="XI2" s="679"/>
      <c r="XJ2" s="679"/>
      <c r="XK2" s="679"/>
      <c r="XL2" s="679"/>
      <c r="XM2" s="679"/>
      <c r="XN2" s="679"/>
      <c r="XO2" s="679"/>
      <c r="XP2" s="679"/>
      <c r="XQ2" s="679"/>
      <c r="XR2" s="679"/>
      <c r="XS2" s="679"/>
      <c r="XT2" s="679"/>
      <c r="XU2" s="679"/>
      <c r="XV2" s="679"/>
      <c r="XW2" s="679"/>
      <c r="XX2" s="679"/>
      <c r="XY2" s="679"/>
      <c r="XZ2" s="679"/>
      <c r="YA2" s="679"/>
      <c r="YB2" s="679"/>
      <c r="YC2" s="679"/>
      <c r="YD2" s="679"/>
      <c r="YE2" s="679"/>
      <c r="YF2" s="679"/>
      <c r="YG2" s="679"/>
      <c r="YH2" s="679"/>
      <c r="YI2" s="679"/>
      <c r="YJ2" s="679"/>
      <c r="YK2" s="679"/>
      <c r="YL2" s="679"/>
      <c r="YM2" s="679"/>
      <c r="YN2" s="679"/>
      <c r="YO2" s="679"/>
      <c r="YP2" s="679"/>
      <c r="YQ2" s="679"/>
      <c r="YR2" s="679"/>
      <c r="YS2" s="679"/>
      <c r="YT2" s="679"/>
      <c r="YU2" s="679"/>
      <c r="YV2" s="679"/>
      <c r="YW2" s="679"/>
      <c r="YX2" s="679"/>
      <c r="YY2" s="679"/>
      <c r="YZ2" s="679"/>
      <c r="ZA2" s="679"/>
      <c r="ZB2" s="679"/>
      <c r="ZC2" s="679"/>
      <c r="ZD2" s="679"/>
      <c r="ZE2" s="679"/>
      <c r="ZF2" s="679"/>
      <c r="ZG2" s="679"/>
      <c r="ZH2" s="679"/>
      <c r="ZI2" s="679"/>
      <c r="ZJ2" s="679"/>
      <c r="ZK2" s="679"/>
      <c r="ZL2" s="679"/>
      <c r="ZM2" s="679"/>
      <c r="ZN2" s="679"/>
      <c r="ZO2" s="679"/>
      <c r="ZP2" s="679"/>
      <c r="ZQ2" s="679"/>
      <c r="ZR2" s="679"/>
      <c r="ZS2" s="679"/>
      <c r="ZT2" s="679"/>
      <c r="ZU2" s="679"/>
      <c r="ZV2" s="679"/>
      <c r="ZW2" s="679"/>
      <c r="ZX2" s="679"/>
      <c r="ZY2" s="679"/>
      <c r="ZZ2" s="679"/>
      <c r="AAA2" s="679"/>
      <c r="AAB2" s="679"/>
      <c r="AAC2" s="679"/>
      <c r="AAD2" s="679"/>
      <c r="AAE2" s="679"/>
      <c r="AAF2" s="679"/>
      <c r="AAG2" s="679"/>
      <c r="AAH2" s="679"/>
      <c r="AAI2" s="679"/>
      <c r="AAJ2" s="679"/>
      <c r="AAK2" s="679"/>
      <c r="AAL2" s="679"/>
      <c r="AAM2" s="679"/>
      <c r="AAN2" s="679"/>
      <c r="AAO2" s="679"/>
      <c r="AAP2" s="679"/>
      <c r="AAQ2" s="679"/>
      <c r="AAR2" s="679"/>
      <c r="AAS2" s="679"/>
      <c r="AAT2" s="679"/>
      <c r="AAU2" s="679"/>
      <c r="AAV2" s="679"/>
      <c r="AAW2" s="679"/>
      <c r="AAX2" s="679"/>
      <c r="AAY2" s="679"/>
      <c r="AAZ2" s="679"/>
      <c r="ABA2" s="679"/>
      <c r="ABB2" s="679"/>
      <c r="ABC2" s="679"/>
      <c r="ABD2" s="679"/>
      <c r="ABE2" s="679"/>
      <c r="ABF2" s="679"/>
      <c r="ABG2" s="679"/>
      <c r="ABH2" s="679"/>
      <c r="ABI2" s="679"/>
      <c r="ABJ2" s="679"/>
      <c r="ABK2" s="679"/>
      <c r="ABL2" s="679"/>
      <c r="ABM2" s="679"/>
      <c r="ABN2" s="679"/>
      <c r="ABO2" s="679"/>
      <c r="ABP2" s="679"/>
      <c r="ABQ2" s="679"/>
      <c r="ABR2" s="679"/>
      <c r="ABS2" s="679"/>
      <c r="ABT2" s="679"/>
      <c r="ABU2" s="679"/>
      <c r="ABV2" s="679"/>
      <c r="ABW2" s="679"/>
      <c r="ABX2" s="679"/>
      <c r="ABY2" s="679"/>
      <c r="ABZ2" s="679"/>
      <c r="ACA2" s="679"/>
      <c r="ACB2" s="679"/>
      <c r="ACC2" s="679"/>
      <c r="ACD2" s="679"/>
      <c r="ACE2" s="679"/>
      <c r="ACF2" s="679"/>
      <c r="ACG2" s="679"/>
      <c r="ACH2" s="679"/>
      <c r="ACI2" s="679"/>
      <c r="ACJ2" s="679"/>
      <c r="ACK2" s="679"/>
      <c r="ACL2" s="679"/>
      <c r="ACM2" s="679"/>
      <c r="ACN2" s="679"/>
      <c r="ACO2" s="679"/>
      <c r="ACP2" s="679"/>
      <c r="ACQ2" s="679"/>
      <c r="ACR2" s="679"/>
      <c r="ACS2" s="679"/>
      <c r="ACT2" s="679"/>
      <c r="ACU2" s="679"/>
      <c r="ACV2" s="679"/>
      <c r="ACW2" s="679"/>
      <c r="ACX2" s="679"/>
      <c r="ACY2" s="679"/>
      <c r="ACZ2" s="679"/>
      <c r="ADA2" s="679"/>
      <c r="ADB2" s="679"/>
      <c r="ADC2" s="679"/>
      <c r="ADD2" s="679"/>
      <c r="ADE2" s="679"/>
      <c r="ADF2" s="679"/>
      <c r="ADG2" s="679"/>
      <c r="ADH2" s="679"/>
      <c r="ADI2" s="679"/>
      <c r="ADJ2" s="679"/>
      <c r="ADK2" s="679"/>
      <c r="ADL2" s="679"/>
      <c r="ADM2" s="679"/>
      <c r="ADN2" s="679"/>
      <c r="ADO2" s="679"/>
      <c r="ADP2" s="679"/>
      <c r="ADQ2" s="679"/>
      <c r="ADR2" s="679"/>
      <c r="ADS2" s="679"/>
      <c r="ADT2" s="679"/>
      <c r="ADU2" s="679"/>
      <c r="ADV2" s="679"/>
      <c r="ADW2" s="679"/>
      <c r="ADX2" s="679"/>
      <c r="ADY2" s="679"/>
      <c r="ADZ2" s="679"/>
      <c r="AEA2" s="679"/>
      <c r="AEB2" s="679"/>
      <c r="AEC2" s="679"/>
      <c r="AED2" s="679"/>
      <c r="AEE2" s="679"/>
      <c r="AEF2" s="679"/>
      <c r="AEG2" s="679"/>
      <c r="AEH2" s="679"/>
      <c r="AEI2" s="679"/>
      <c r="AEJ2" s="679"/>
      <c r="AEK2" s="679"/>
      <c r="AEL2" s="679"/>
      <c r="AEM2" s="679"/>
      <c r="AEN2" s="679"/>
      <c r="AEO2" s="679"/>
      <c r="AEP2" s="679"/>
      <c r="AEQ2" s="679"/>
      <c r="AER2" s="679"/>
      <c r="AES2" s="679"/>
      <c r="AET2" s="679"/>
      <c r="AEU2" s="679"/>
      <c r="AEV2" s="679"/>
      <c r="AEW2" s="679"/>
      <c r="AEX2" s="679"/>
      <c r="AEY2" s="679"/>
      <c r="AEZ2" s="679"/>
      <c r="AFA2" s="679"/>
      <c r="AFB2" s="679"/>
      <c r="AFC2" s="679"/>
      <c r="AFD2" s="679"/>
      <c r="AFE2" s="679"/>
      <c r="AFF2" s="679"/>
      <c r="AFG2" s="679"/>
      <c r="AFH2" s="679"/>
      <c r="AFI2" s="679"/>
      <c r="AFJ2" s="679"/>
      <c r="AFK2" s="679"/>
      <c r="AFL2" s="679"/>
      <c r="AFM2" s="679"/>
      <c r="AFN2" s="679"/>
      <c r="AFO2" s="679"/>
      <c r="AFP2" s="679"/>
      <c r="AFQ2" s="679"/>
      <c r="AFR2" s="679"/>
      <c r="AFS2" s="679"/>
      <c r="AFT2" s="679"/>
      <c r="AFU2" s="679"/>
      <c r="AFV2" s="679"/>
      <c r="AFW2" s="679"/>
      <c r="AFX2" s="679"/>
      <c r="AFY2" s="679"/>
      <c r="AFZ2" s="679"/>
      <c r="AGA2" s="679"/>
      <c r="AGB2" s="679"/>
      <c r="AGC2" s="679"/>
      <c r="AGD2" s="679"/>
      <c r="AGE2" s="679"/>
      <c r="AGF2" s="679"/>
      <c r="AGG2" s="679"/>
      <c r="AGH2" s="679"/>
      <c r="AGI2" s="679"/>
      <c r="AGJ2" s="679"/>
      <c r="AGK2" s="679"/>
      <c r="AGL2" s="679"/>
      <c r="AGM2" s="679"/>
      <c r="AGN2" s="679"/>
      <c r="AGO2" s="679"/>
      <c r="AGP2" s="679"/>
      <c r="AGQ2" s="679"/>
      <c r="AGR2" s="679"/>
      <c r="AGS2" s="679"/>
      <c r="AGT2" s="679"/>
      <c r="AGU2" s="679"/>
      <c r="AGV2" s="679"/>
      <c r="AGW2" s="679"/>
      <c r="AGX2" s="679"/>
      <c r="AGY2" s="679"/>
      <c r="AGZ2" s="679"/>
      <c r="AHA2" s="679"/>
      <c r="AHB2" s="679"/>
      <c r="AHC2" s="679"/>
      <c r="AHD2" s="679"/>
      <c r="AHE2" s="679"/>
      <c r="AHF2" s="679"/>
      <c r="AHG2" s="679"/>
      <c r="AHH2" s="679"/>
      <c r="AHI2" s="679"/>
      <c r="AHJ2" s="679"/>
      <c r="AHK2" s="679"/>
      <c r="AHL2" s="679"/>
      <c r="AHM2" s="679"/>
      <c r="AHN2" s="679"/>
      <c r="AHO2" s="679"/>
      <c r="AHP2" s="679"/>
      <c r="AHQ2" s="679"/>
      <c r="AHR2" s="679"/>
      <c r="AHS2" s="679"/>
      <c r="AHT2" s="679"/>
      <c r="AHU2" s="679"/>
      <c r="AHV2" s="679"/>
      <c r="AHW2" s="679"/>
      <c r="AHX2" s="679"/>
      <c r="AHY2" s="679"/>
      <c r="AHZ2" s="679"/>
      <c r="AIA2" s="679"/>
      <c r="AIB2" s="679"/>
      <c r="AIC2" s="679"/>
      <c r="AID2" s="679"/>
      <c r="AIE2" s="679"/>
      <c r="AIF2" s="679"/>
      <c r="AIG2" s="679"/>
      <c r="AIH2" s="679"/>
      <c r="AII2" s="679"/>
      <c r="AIJ2" s="679"/>
      <c r="AIK2" s="679"/>
      <c r="AIL2" s="679"/>
      <c r="AIM2" s="679"/>
      <c r="AIN2" s="679"/>
      <c r="AIO2" s="679"/>
      <c r="AIP2" s="679"/>
      <c r="AIQ2" s="679"/>
      <c r="AIR2" s="679"/>
      <c r="AIS2" s="679"/>
      <c r="AIT2" s="679"/>
      <c r="AIU2" s="679"/>
      <c r="AIV2" s="679"/>
      <c r="AIW2" s="679"/>
      <c r="AIX2" s="679"/>
      <c r="AIY2" s="679"/>
      <c r="AIZ2" s="679"/>
      <c r="AJA2" s="679"/>
      <c r="AJB2" s="679"/>
      <c r="AJC2" s="679"/>
      <c r="AJD2" s="679"/>
      <c r="AJE2" s="679"/>
      <c r="AJF2" s="679"/>
      <c r="AJG2" s="679"/>
      <c r="AJH2" s="679"/>
      <c r="AJI2" s="679"/>
      <c r="AJJ2" s="679"/>
      <c r="AJK2" s="679"/>
      <c r="AJL2" s="679"/>
      <c r="AJM2" s="679"/>
      <c r="AJN2" s="679"/>
      <c r="AJO2" s="679"/>
      <c r="AJP2" s="679"/>
      <c r="AJQ2" s="679"/>
      <c r="AJR2" s="679"/>
      <c r="AJS2" s="679"/>
      <c r="AJT2" s="679"/>
      <c r="AJU2" s="679"/>
      <c r="AJV2" s="679"/>
      <c r="AJW2" s="679"/>
      <c r="AJX2" s="679"/>
      <c r="AJY2" s="679"/>
      <c r="AJZ2" s="679"/>
      <c r="AKA2" s="679"/>
      <c r="AKB2" s="679"/>
      <c r="AKC2" s="679"/>
      <c r="AKD2" s="679"/>
      <c r="AKE2" s="679"/>
      <c r="AKF2" s="679"/>
      <c r="AKG2" s="679"/>
      <c r="AKH2" s="679"/>
      <c r="AKI2" s="679"/>
      <c r="AKJ2" s="679"/>
      <c r="AKK2" s="679"/>
      <c r="AKL2" s="679"/>
      <c r="AKM2" s="679"/>
      <c r="AKN2" s="679"/>
      <c r="AKO2" s="679"/>
      <c r="AKP2" s="679"/>
      <c r="AKQ2" s="679"/>
      <c r="AKR2" s="679"/>
      <c r="AKS2" s="679"/>
      <c r="AKT2" s="679"/>
      <c r="AKU2" s="679"/>
      <c r="AKV2" s="679"/>
      <c r="AKW2" s="679"/>
      <c r="AKX2" s="679"/>
      <c r="AKY2" s="679"/>
      <c r="AKZ2" s="679"/>
      <c r="ALA2" s="679"/>
      <c r="ALB2" s="679"/>
      <c r="ALC2" s="679"/>
      <c r="ALD2" s="679"/>
      <c r="ALE2" s="679"/>
      <c r="ALF2" s="679"/>
      <c r="ALG2" s="679"/>
      <c r="ALH2" s="679"/>
      <c r="ALI2" s="679"/>
      <c r="ALJ2" s="679"/>
      <c r="ALK2" s="679"/>
      <c r="ALL2" s="679"/>
      <c r="ALM2" s="679"/>
      <c r="ALN2" s="679"/>
      <c r="ALO2" s="679"/>
      <c r="ALP2" s="679"/>
      <c r="ALQ2" s="679"/>
      <c r="ALR2" s="679"/>
      <c r="ALS2" s="679"/>
      <c r="ALT2" s="679"/>
      <c r="ALU2" s="679"/>
      <c r="ALV2" s="679"/>
      <c r="ALW2" s="679"/>
      <c r="ALX2" s="679"/>
      <c r="ALY2" s="679"/>
      <c r="ALZ2" s="679"/>
      <c r="AMA2" s="679"/>
      <c r="AMB2" s="679"/>
      <c r="AMC2" s="679"/>
      <c r="AMD2" s="679"/>
      <c r="AME2" s="679"/>
      <c r="AMF2" s="679"/>
      <c r="AMG2" s="679"/>
      <c r="AMH2" s="679"/>
      <c r="AMI2" s="679"/>
      <c r="AMJ2" s="679"/>
      <c r="AMK2" s="679"/>
      <c r="AML2" s="679"/>
      <c r="AMM2" s="679"/>
      <c r="AMN2" s="679"/>
      <c r="AMO2" s="679"/>
      <c r="AMP2" s="679"/>
      <c r="AMQ2" s="679"/>
      <c r="AMR2" s="679"/>
      <c r="AMS2" s="679"/>
      <c r="AMT2" s="679"/>
      <c r="AMU2" s="679"/>
      <c r="AMV2" s="679"/>
      <c r="AMW2" s="679"/>
      <c r="AMX2" s="679"/>
      <c r="AMY2" s="679"/>
      <c r="AMZ2" s="679"/>
      <c r="ANA2" s="679"/>
      <c r="ANB2" s="679"/>
      <c r="ANC2" s="679"/>
      <c r="AND2" s="679"/>
      <c r="ANE2" s="679"/>
      <c r="ANF2" s="679"/>
      <c r="ANG2" s="679"/>
      <c r="ANH2" s="679"/>
      <c r="ANI2" s="679"/>
      <c r="ANJ2" s="679"/>
      <c r="ANK2" s="679"/>
      <c r="ANL2" s="679"/>
      <c r="ANM2" s="679"/>
      <c r="ANN2" s="679"/>
      <c r="ANO2" s="679"/>
      <c r="ANP2" s="679"/>
      <c r="ANQ2" s="679"/>
      <c r="ANR2" s="679"/>
      <c r="ANS2" s="679"/>
      <c r="ANT2" s="679"/>
      <c r="ANU2" s="679"/>
      <c r="ANV2" s="679"/>
      <c r="ANW2" s="679"/>
      <c r="ANX2" s="679"/>
      <c r="ANY2" s="679"/>
      <c r="ANZ2" s="679"/>
      <c r="AOA2" s="679"/>
      <c r="AOB2" s="679"/>
      <c r="AOC2" s="679"/>
      <c r="AOD2" s="679"/>
      <c r="AOE2" s="679"/>
      <c r="AOF2" s="679"/>
      <c r="AOG2" s="679"/>
      <c r="AOH2" s="679"/>
      <c r="AOI2" s="679"/>
      <c r="AOJ2" s="679"/>
      <c r="AOK2" s="679"/>
      <c r="AOL2" s="679"/>
      <c r="AOM2" s="679"/>
      <c r="AON2" s="679"/>
      <c r="AOO2" s="679"/>
      <c r="AOP2" s="679"/>
      <c r="AOQ2" s="679"/>
      <c r="AOR2" s="679"/>
      <c r="AOS2" s="679"/>
      <c r="AOT2" s="679"/>
      <c r="AOU2" s="679"/>
      <c r="AOV2" s="679"/>
      <c r="AOW2" s="679"/>
      <c r="AOX2" s="679"/>
      <c r="AOY2" s="679"/>
      <c r="AOZ2" s="679"/>
      <c r="APA2" s="679"/>
      <c r="APB2" s="679"/>
      <c r="APC2" s="679"/>
      <c r="APD2" s="679"/>
      <c r="APE2" s="679"/>
      <c r="APF2" s="679"/>
      <c r="APG2" s="679"/>
      <c r="APH2" s="679"/>
      <c r="API2" s="679"/>
      <c r="APJ2" s="679"/>
      <c r="APK2" s="679"/>
      <c r="APL2" s="679"/>
      <c r="APM2" s="679"/>
      <c r="APN2" s="679"/>
      <c r="APO2" s="679"/>
      <c r="APP2" s="679"/>
      <c r="APQ2" s="679"/>
      <c r="APR2" s="679"/>
      <c r="APS2" s="679"/>
      <c r="APT2" s="679"/>
      <c r="APU2" s="679"/>
      <c r="APV2" s="679"/>
      <c r="APW2" s="679"/>
      <c r="APX2" s="679"/>
      <c r="APY2" s="679"/>
      <c r="APZ2" s="679"/>
      <c r="AQA2" s="679"/>
      <c r="AQB2" s="679"/>
      <c r="AQC2" s="679"/>
      <c r="AQD2" s="679"/>
      <c r="AQE2" s="679"/>
      <c r="AQF2" s="679"/>
      <c r="AQG2" s="679"/>
      <c r="AQH2" s="679"/>
      <c r="AQI2" s="679"/>
      <c r="AQJ2" s="679"/>
      <c r="AQK2" s="679"/>
      <c r="AQL2" s="679"/>
      <c r="AQM2" s="679"/>
      <c r="AQN2" s="679"/>
      <c r="AQO2" s="679"/>
      <c r="AQP2" s="679"/>
      <c r="AQQ2" s="679"/>
      <c r="AQR2" s="679"/>
      <c r="AQS2" s="679"/>
      <c r="AQT2" s="679"/>
      <c r="AQU2" s="679"/>
      <c r="AQV2" s="679"/>
      <c r="AQW2" s="679"/>
      <c r="AQX2" s="679"/>
      <c r="AQY2" s="679"/>
      <c r="AQZ2" s="679"/>
      <c r="ARA2" s="679"/>
      <c r="ARB2" s="679"/>
      <c r="ARC2" s="679"/>
      <c r="ARD2" s="679"/>
      <c r="ARE2" s="679"/>
      <c r="ARF2" s="679"/>
      <c r="ARG2" s="679"/>
      <c r="ARH2" s="679"/>
      <c r="ARI2" s="679"/>
      <c r="ARJ2" s="679"/>
      <c r="ARK2" s="679"/>
      <c r="ARL2" s="679"/>
      <c r="ARM2" s="679"/>
      <c r="ARN2" s="679"/>
      <c r="ARO2" s="679"/>
      <c r="ARP2" s="679"/>
      <c r="ARQ2" s="679"/>
      <c r="ARR2" s="679"/>
      <c r="ARS2" s="679"/>
      <c r="ART2" s="679"/>
      <c r="ARU2" s="679"/>
      <c r="ARV2" s="679"/>
      <c r="ARW2" s="679"/>
      <c r="ARX2" s="679"/>
      <c r="ARY2" s="679"/>
      <c r="ARZ2" s="679"/>
      <c r="ASA2" s="679"/>
      <c r="ASB2" s="679"/>
      <c r="ASC2" s="679"/>
      <c r="ASD2" s="679"/>
      <c r="ASE2" s="679"/>
      <c r="ASF2" s="679"/>
      <c r="ASG2" s="679"/>
      <c r="ASH2" s="679"/>
      <c r="ASI2" s="679"/>
      <c r="ASJ2" s="679"/>
      <c r="ASK2" s="679"/>
      <c r="ASL2" s="679"/>
      <c r="ASM2" s="679"/>
      <c r="ASN2" s="679"/>
      <c r="ASO2" s="679"/>
      <c r="ASP2" s="679"/>
      <c r="ASQ2" s="679"/>
      <c r="ASR2" s="679"/>
      <c r="ASS2" s="679"/>
      <c r="AST2" s="679"/>
      <c r="ASU2" s="679"/>
      <c r="ASV2" s="679"/>
      <c r="ASW2" s="679"/>
      <c r="ASX2" s="679"/>
      <c r="ASY2" s="679"/>
      <c r="ASZ2" s="679"/>
      <c r="ATA2" s="679"/>
      <c r="ATB2" s="679"/>
      <c r="ATC2" s="679"/>
      <c r="ATD2" s="679"/>
      <c r="ATE2" s="679"/>
      <c r="ATF2" s="679"/>
      <c r="ATG2" s="679"/>
      <c r="ATH2" s="679"/>
      <c r="ATI2" s="679"/>
      <c r="ATJ2" s="679"/>
      <c r="ATK2" s="679"/>
      <c r="ATL2" s="679"/>
      <c r="ATM2" s="679"/>
      <c r="ATN2" s="679"/>
      <c r="ATO2" s="679"/>
      <c r="ATP2" s="679"/>
      <c r="ATQ2" s="679"/>
      <c r="ATR2" s="679"/>
      <c r="ATS2" s="679"/>
      <c r="ATT2" s="679"/>
      <c r="ATU2" s="679"/>
      <c r="ATV2" s="679"/>
      <c r="ATW2" s="679"/>
      <c r="ATX2" s="679"/>
      <c r="ATY2" s="679"/>
      <c r="ATZ2" s="679"/>
      <c r="AUA2" s="679"/>
      <c r="AUB2" s="679"/>
      <c r="AUC2" s="679"/>
      <c r="AUD2" s="679"/>
      <c r="AUE2" s="679"/>
      <c r="AUF2" s="679"/>
      <c r="AUG2" s="679"/>
      <c r="AUH2" s="679"/>
      <c r="AUI2" s="679"/>
      <c r="AUJ2" s="679"/>
      <c r="AUK2" s="679"/>
      <c r="AUL2" s="679"/>
      <c r="AUM2" s="679"/>
      <c r="AUN2" s="679"/>
      <c r="AUO2" s="679"/>
      <c r="AUP2" s="679"/>
      <c r="AUQ2" s="679"/>
      <c r="AUR2" s="679"/>
      <c r="AUS2" s="679"/>
      <c r="AUT2" s="679"/>
      <c r="AUU2" s="679"/>
      <c r="AUV2" s="679"/>
      <c r="AUW2" s="679"/>
      <c r="AUX2" s="679"/>
      <c r="AUY2" s="679"/>
      <c r="AUZ2" s="679"/>
      <c r="AVA2" s="679"/>
      <c r="AVB2" s="679"/>
      <c r="AVC2" s="679"/>
      <c r="AVD2" s="679"/>
      <c r="AVE2" s="679"/>
      <c r="AVF2" s="679"/>
      <c r="AVG2" s="679"/>
      <c r="AVH2" s="679"/>
      <c r="AVI2" s="679"/>
      <c r="AVJ2" s="679"/>
      <c r="AVK2" s="679"/>
      <c r="AVL2" s="679"/>
      <c r="AVM2" s="679"/>
      <c r="AVN2" s="679"/>
      <c r="AVO2" s="679"/>
      <c r="AVP2" s="679"/>
      <c r="AVQ2" s="679"/>
      <c r="AVR2" s="679"/>
      <c r="AVS2" s="679"/>
      <c r="AVT2" s="679"/>
      <c r="AVU2" s="679"/>
      <c r="AVV2" s="679"/>
      <c r="AVW2" s="679"/>
      <c r="AVX2" s="679"/>
      <c r="AVY2" s="679"/>
      <c r="AVZ2" s="679"/>
      <c r="AWA2" s="679"/>
      <c r="AWB2" s="679"/>
      <c r="AWC2" s="679"/>
      <c r="AWD2" s="679"/>
      <c r="AWE2" s="679"/>
      <c r="AWF2" s="679"/>
      <c r="AWG2" s="679"/>
      <c r="AWH2" s="679"/>
      <c r="AWI2" s="679"/>
      <c r="AWJ2" s="679"/>
      <c r="AWK2" s="679"/>
      <c r="AWL2" s="679"/>
      <c r="AWM2" s="679"/>
      <c r="AWN2" s="679"/>
      <c r="AWO2" s="679"/>
      <c r="AWP2" s="679"/>
      <c r="AWQ2" s="679"/>
      <c r="AWR2" s="679"/>
      <c r="AWS2" s="679"/>
      <c r="AWT2" s="679"/>
      <c r="AWU2" s="679"/>
      <c r="AWV2" s="679"/>
      <c r="AWW2" s="679"/>
      <c r="AWX2" s="679"/>
      <c r="AWY2" s="679"/>
      <c r="AWZ2" s="679"/>
      <c r="AXA2" s="679"/>
      <c r="AXB2" s="679"/>
      <c r="AXC2" s="679"/>
      <c r="AXD2" s="679"/>
      <c r="AXE2" s="679"/>
      <c r="AXF2" s="679"/>
      <c r="AXG2" s="679"/>
      <c r="AXH2" s="679"/>
      <c r="AXI2" s="679"/>
      <c r="AXJ2" s="679"/>
      <c r="AXK2" s="679"/>
      <c r="AXL2" s="679"/>
      <c r="AXM2" s="679"/>
      <c r="AXN2" s="679"/>
      <c r="AXO2" s="679"/>
      <c r="AXP2" s="679"/>
      <c r="AXQ2" s="679"/>
      <c r="AXR2" s="679"/>
      <c r="AXS2" s="679"/>
      <c r="AXT2" s="679"/>
      <c r="AXU2" s="679"/>
      <c r="AXV2" s="679"/>
      <c r="AXW2" s="679"/>
      <c r="AXX2" s="679"/>
      <c r="AXY2" s="679"/>
      <c r="AXZ2" s="679"/>
      <c r="AYA2" s="679"/>
      <c r="AYB2" s="679"/>
      <c r="AYC2" s="679"/>
      <c r="AYD2" s="679"/>
      <c r="AYE2" s="679"/>
      <c r="AYF2" s="679"/>
      <c r="AYG2" s="679"/>
      <c r="AYH2" s="679"/>
      <c r="AYI2" s="679"/>
      <c r="AYJ2" s="679"/>
      <c r="AYK2" s="679"/>
      <c r="AYL2" s="679"/>
      <c r="AYM2" s="679"/>
      <c r="AYN2" s="679"/>
      <c r="AYO2" s="679"/>
      <c r="AYP2" s="679"/>
      <c r="AYQ2" s="679"/>
      <c r="AYR2" s="679"/>
      <c r="AYS2" s="679"/>
      <c r="AYT2" s="679"/>
      <c r="AYU2" s="679"/>
      <c r="AYV2" s="679"/>
      <c r="AYW2" s="679"/>
      <c r="AYX2" s="679"/>
      <c r="AYY2" s="679"/>
      <c r="AYZ2" s="679"/>
      <c r="AZA2" s="679"/>
      <c r="AZB2" s="679"/>
      <c r="AZC2" s="679"/>
      <c r="AZD2" s="679"/>
      <c r="AZE2" s="679"/>
      <c r="AZF2" s="679"/>
      <c r="AZG2" s="679"/>
      <c r="AZH2" s="679"/>
      <c r="AZI2" s="679"/>
      <c r="AZJ2" s="679"/>
      <c r="AZK2" s="679"/>
      <c r="AZL2" s="679"/>
      <c r="AZM2" s="679"/>
      <c r="AZN2" s="679"/>
      <c r="AZO2" s="679"/>
      <c r="AZP2" s="679"/>
      <c r="AZQ2" s="679"/>
      <c r="AZR2" s="679"/>
      <c r="AZS2" s="679"/>
      <c r="AZT2" s="679"/>
      <c r="AZU2" s="679"/>
      <c r="AZV2" s="679"/>
      <c r="AZW2" s="679"/>
      <c r="AZX2" s="679"/>
      <c r="AZY2" s="679"/>
      <c r="AZZ2" s="679"/>
      <c r="BAA2" s="679"/>
      <c r="BAB2" s="679"/>
      <c r="BAC2" s="679"/>
      <c r="BAD2" s="679"/>
      <c r="BAE2" s="679"/>
      <c r="BAF2" s="679"/>
      <c r="BAG2" s="679"/>
      <c r="BAH2" s="679"/>
      <c r="BAI2" s="679"/>
      <c r="BAJ2" s="679"/>
      <c r="BAK2" s="679"/>
      <c r="BAL2" s="679"/>
      <c r="BAM2" s="679"/>
      <c r="BAN2" s="679"/>
      <c r="BAO2" s="679"/>
      <c r="BAP2" s="679"/>
      <c r="BAQ2" s="679"/>
      <c r="BAR2" s="679"/>
      <c r="BAS2" s="679"/>
      <c r="BAT2" s="679"/>
      <c r="BAU2" s="679"/>
      <c r="BAV2" s="679"/>
      <c r="BAW2" s="679"/>
      <c r="BAX2" s="679"/>
      <c r="BAY2" s="679"/>
      <c r="BAZ2" s="679"/>
      <c r="BBA2" s="679"/>
      <c r="BBB2" s="679"/>
      <c r="BBC2" s="679"/>
      <c r="BBD2" s="679"/>
      <c r="BBE2" s="679"/>
      <c r="BBF2" s="679"/>
      <c r="BBG2" s="679"/>
      <c r="BBH2" s="679"/>
      <c r="BBI2" s="679"/>
      <c r="BBJ2" s="679"/>
      <c r="BBK2" s="679"/>
      <c r="BBL2" s="679"/>
      <c r="BBM2" s="679"/>
      <c r="BBN2" s="679"/>
      <c r="BBO2" s="679"/>
      <c r="BBP2" s="679"/>
      <c r="BBQ2" s="679"/>
      <c r="BBR2" s="679"/>
      <c r="BBS2" s="679"/>
      <c r="BBT2" s="679"/>
      <c r="BBU2" s="679"/>
      <c r="BBV2" s="679"/>
      <c r="BBW2" s="679"/>
      <c r="BBX2" s="679"/>
      <c r="BBY2" s="679"/>
      <c r="BBZ2" s="679"/>
      <c r="BCA2" s="679"/>
      <c r="BCB2" s="679"/>
      <c r="BCC2" s="679"/>
      <c r="BCD2" s="679"/>
      <c r="BCE2" s="679"/>
      <c r="BCF2" s="679"/>
      <c r="BCG2" s="679"/>
      <c r="BCH2" s="679"/>
      <c r="BCI2" s="679"/>
      <c r="BCJ2" s="679"/>
      <c r="BCK2" s="679"/>
      <c r="BCL2" s="679"/>
      <c r="BCM2" s="679"/>
      <c r="BCN2" s="679"/>
      <c r="BCO2" s="679"/>
      <c r="BCP2" s="679"/>
      <c r="BCQ2" s="679"/>
      <c r="BCR2" s="679"/>
      <c r="BCS2" s="679"/>
      <c r="BCT2" s="679"/>
      <c r="BCU2" s="679"/>
      <c r="BCV2" s="679"/>
      <c r="BCW2" s="679"/>
      <c r="BCX2" s="679"/>
      <c r="BCY2" s="679"/>
      <c r="BCZ2" s="679"/>
      <c r="BDA2" s="679"/>
      <c r="BDB2" s="679"/>
      <c r="BDC2" s="679"/>
      <c r="BDD2" s="679"/>
      <c r="BDE2" s="679"/>
      <c r="BDF2" s="679"/>
      <c r="BDG2" s="679"/>
      <c r="BDH2" s="679"/>
      <c r="BDI2" s="679"/>
      <c r="BDJ2" s="679"/>
      <c r="BDK2" s="679"/>
      <c r="BDL2" s="679"/>
      <c r="BDM2" s="679"/>
      <c r="BDN2" s="679"/>
      <c r="BDO2" s="679"/>
      <c r="BDP2" s="679"/>
      <c r="BDQ2" s="679"/>
      <c r="BDR2" s="679"/>
      <c r="BDS2" s="679"/>
      <c r="BDT2" s="679"/>
      <c r="BDU2" s="679"/>
      <c r="BDV2" s="679"/>
      <c r="BDW2" s="679"/>
      <c r="BDX2" s="679"/>
      <c r="BDY2" s="679"/>
      <c r="BDZ2" s="679"/>
      <c r="BEA2" s="679"/>
      <c r="BEB2" s="679"/>
      <c r="BEC2" s="679"/>
      <c r="BED2" s="679"/>
      <c r="BEE2" s="679"/>
      <c r="BEF2" s="679"/>
      <c r="BEG2" s="679"/>
      <c r="BEH2" s="679"/>
      <c r="BEI2" s="679"/>
      <c r="BEJ2" s="679"/>
      <c r="BEK2" s="679"/>
      <c r="BEL2" s="679"/>
      <c r="BEM2" s="679"/>
      <c r="BEN2" s="679"/>
      <c r="BEO2" s="679"/>
      <c r="BEP2" s="679"/>
      <c r="BEQ2" s="679"/>
      <c r="BER2" s="679"/>
      <c r="BES2" s="679"/>
      <c r="BET2" s="679"/>
      <c r="BEU2" s="679"/>
      <c r="BEV2" s="679"/>
      <c r="BEW2" s="679"/>
      <c r="BEX2" s="679"/>
      <c r="BEY2" s="679"/>
      <c r="BEZ2" s="679"/>
      <c r="BFA2" s="679"/>
      <c r="BFB2" s="679"/>
      <c r="BFC2" s="679"/>
      <c r="BFD2" s="679"/>
      <c r="BFE2" s="679"/>
      <c r="BFF2" s="679"/>
      <c r="BFG2" s="679"/>
      <c r="BFH2" s="679"/>
      <c r="BFI2" s="679"/>
      <c r="BFJ2" s="679"/>
      <c r="BFK2" s="679"/>
      <c r="BFL2" s="679"/>
      <c r="BFM2" s="679"/>
      <c r="BFN2" s="679"/>
      <c r="BFO2" s="679"/>
      <c r="BFP2" s="679"/>
      <c r="BFQ2" s="679"/>
      <c r="BFR2" s="679"/>
      <c r="BFS2" s="679"/>
      <c r="BFT2" s="679"/>
      <c r="BFU2" s="679"/>
      <c r="BFV2" s="679"/>
      <c r="BFW2" s="679"/>
      <c r="BFX2" s="679"/>
      <c r="BFY2" s="679"/>
      <c r="BFZ2" s="679"/>
      <c r="BGA2" s="679"/>
      <c r="BGB2" s="679"/>
      <c r="BGC2" s="679"/>
      <c r="BGD2" s="679"/>
      <c r="BGE2" s="679"/>
      <c r="BGF2" s="679"/>
      <c r="BGG2" s="679"/>
      <c r="BGH2" s="679"/>
      <c r="BGI2" s="679"/>
      <c r="BGJ2" s="679"/>
      <c r="BGK2" s="679"/>
      <c r="BGL2" s="679"/>
      <c r="BGM2" s="679"/>
      <c r="BGN2" s="679"/>
      <c r="BGO2" s="679"/>
      <c r="BGP2" s="679"/>
      <c r="BGQ2" s="679"/>
      <c r="BGR2" s="679"/>
      <c r="BGS2" s="679"/>
      <c r="BGT2" s="679"/>
      <c r="BGU2" s="679"/>
      <c r="BGV2" s="679"/>
      <c r="BGW2" s="679"/>
      <c r="BGX2" s="679"/>
      <c r="BGY2" s="679"/>
      <c r="BGZ2" s="679"/>
      <c r="BHA2" s="679"/>
      <c r="BHB2" s="679"/>
      <c r="BHC2" s="679"/>
      <c r="BHD2" s="679"/>
      <c r="BHE2" s="679"/>
      <c r="BHF2" s="679"/>
      <c r="BHG2" s="679"/>
      <c r="BHH2" s="679"/>
      <c r="BHI2" s="679"/>
      <c r="BHJ2" s="679"/>
      <c r="BHK2" s="679"/>
      <c r="BHL2" s="679"/>
      <c r="BHM2" s="679"/>
      <c r="BHN2" s="679"/>
      <c r="BHO2" s="679"/>
      <c r="BHP2" s="679"/>
      <c r="BHQ2" s="679"/>
      <c r="BHR2" s="679"/>
      <c r="BHS2" s="679"/>
      <c r="BHT2" s="679"/>
      <c r="BHU2" s="679"/>
      <c r="BHV2" s="679"/>
      <c r="BHW2" s="679"/>
      <c r="BHX2" s="679"/>
      <c r="BHY2" s="679"/>
      <c r="BHZ2" s="679"/>
      <c r="BIA2" s="679"/>
      <c r="BIB2" s="679"/>
      <c r="BIC2" s="679"/>
      <c r="BID2" s="679"/>
      <c r="BIE2" s="679"/>
      <c r="BIF2" s="679"/>
      <c r="BIG2" s="679"/>
      <c r="BIH2" s="679"/>
      <c r="BII2" s="679"/>
      <c r="BIJ2" s="679"/>
      <c r="BIK2" s="679"/>
      <c r="BIL2" s="679"/>
      <c r="BIM2" s="679"/>
      <c r="BIN2" s="679"/>
      <c r="BIO2" s="679"/>
      <c r="BIP2" s="679"/>
      <c r="BIQ2" s="679"/>
      <c r="BIR2" s="679"/>
      <c r="BIS2" s="679"/>
      <c r="BIT2" s="679"/>
      <c r="BIU2" s="679"/>
      <c r="BIV2" s="679"/>
      <c r="BIW2" s="679"/>
      <c r="BIX2" s="679"/>
      <c r="BIY2" s="679"/>
      <c r="BIZ2" s="679"/>
      <c r="BJA2" s="679"/>
      <c r="BJB2" s="679"/>
      <c r="BJC2" s="679"/>
      <c r="BJD2" s="679"/>
      <c r="BJE2" s="679"/>
      <c r="BJF2" s="679"/>
      <c r="BJG2" s="679"/>
      <c r="BJH2" s="679"/>
      <c r="BJI2" s="679"/>
      <c r="BJJ2" s="679"/>
      <c r="BJK2" s="679"/>
      <c r="BJL2" s="679"/>
      <c r="BJM2" s="679"/>
      <c r="BJN2" s="679"/>
      <c r="BJO2" s="679"/>
      <c r="BJP2" s="679"/>
      <c r="BJQ2" s="679"/>
      <c r="BJR2" s="679"/>
      <c r="BJS2" s="679"/>
      <c r="BJT2" s="679"/>
      <c r="BJU2" s="679"/>
      <c r="BJV2" s="679"/>
      <c r="BJW2" s="679"/>
      <c r="BJX2" s="679"/>
      <c r="BJY2" s="679"/>
      <c r="BJZ2" s="679"/>
      <c r="BKA2" s="679"/>
      <c r="BKB2" s="679"/>
      <c r="BKC2" s="679"/>
      <c r="BKD2" s="679"/>
      <c r="BKE2" s="679"/>
      <c r="BKF2" s="679"/>
      <c r="BKG2" s="679"/>
      <c r="BKH2" s="679"/>
      <c r="BKI2" s="679"/>
      <c r="BKJ2" s="679"/>
      <c r="BKK2" s="679"/>
      <c r="BKL2" s="679"/>
      <c r="BKM2" s="679"/>
      <c r="BKN2" s="679"/>
      <c r="BKO2" s="679"/>
      <c r="BKP2" s="679"/>
      <c r="BKQ2" s="679"/>
      <c r="BKR2" s="679"/>
      <c r="BKS2" s="679"/>
      <c r="BKT2" s="679"/>
      <c r="BKU2" s="679"/>
      <c r="BKV2" s="679"/>
      <c r="BKW2" s="679"/>
      <c r="BKX2" s="679"/>
      <c r="BKY2" s="679"/>
      <c r="BKZ2" s="679"/>
      <c r="BLA2" s="679"/>
      <c r="BLB2" s="679"/>
      <c r="BLC2" s="679"/>
      <c r="BLD2" s="679"/>
      <c r="BLE2" s="679"/>
      <c r="BLF2" s="679"/>
      <c r="BLG2" s="679"/>
      <c r="BLH2" s="679"/>
      <c r="BLI2" s="679"/>
      <c r="BLJ2" s="679"/>
      <c r="BLK2" s="679"/>
      <c r="BLL2" s="679"/>
      <c r="BLM2" s="679"/>
      <c r="BLN2" s="679"/>
      <c r="BLO2" s="679"/>
      <c r="BLP2" s="679"/>
      <c r="BLQ2" s="679"/>
      <c r="BLR2" s="679"/>
      <c r="BLS2" s="679"/>
      <c r="BLT2" s="679"/>
      <c r="BLU2" s="679"/>
      <c r="BLV2" s="679"/>
      <c r="BLW2" s="679"/>
      <c r="BLX2" s="679"/>
      <c r="BLY2" s="679"/>
      <c r="BLZ2" s="679"/>
      <c r="BMA2" s="679"/>
      <c r="BMB2" s="679"/>
      <c r="BMC2" s="679"/>
      <c r="BMD2" s="679"/>
      <c r="BME2" s="679"/>
      <c r="BMF2" s="679"/>
      <c r="BMG2" s="679"/>
      <c r="BMH2" s="679"/>
      <c r="BMI2" s="679"/>
      <c r="BMJ2" s="679"/>
      <c r="BMK2" s="679"/>
      <c r="BML2" s="679"/>
      <c r="BMM2" s="679"/>
      <c r="BMN2" s="679"/>
      <c r="BMO2" s="679"/>
      <c r="BMP2" s="679"/>
      <c r="BMQ2" s="679"/>
      <c r="BMR2" s="679"/>
      <c r="BMS2" s="679"/>
      <c r="BMT2" s="679"/>
      <c r="BMU2" s="679"/>
      <c r="BMV2" s="679"/>
      <c r="BMW2" s="679"/>
      <c r="BMX2" s="679"/>
      <c r="BMY2" s="679"/>
      <c r="BMZ2" s="679"/>
      <c r="BNA2" s="679"/>
      <c r="BNB2" s="679"/>
      <c r="BNC2" s="679"/>
      <c r="BND2" s="679"/>
      <c r="BNE2" s="679"/>
      <c r="BNF2" s="679"/>
      <c r="BNG2" s="679"/>
      <c r="BNH2" s="679"/>
      <c r="BNI2" s="679"/>
      <c r="BNJ2" s="679"/>
      <c r="BNK2" s="679"/>
      <c r="BNL2" s="679"/>
      <c r="BNM2" s="679"/>
      <c r="BNN2" s="679"/>
      <c r="BNO2" s="679"/>
      <c r="BNP2" s="679"/>
      <c r="BNQ2" s="679"/>
      <c r="BNR2" s="679"/>
      <c r="BNS2" s="679"/>
      <c r="BNT2" s="679"/>
      <c r="BNU2" s="679"/>
      <c r="BNV2" s="679"/>
      <c r="BNW2" s="679"/>
      <c r="BNX2" s="679"/>
      <c r="BNY2" s="679"/>
      <c r="BNZ2" s="679"/>
      <c r="BOA2" s="679"/>
      <c r="BOB2" s="679"/>
      <c r="BOC2" s="679"/>
      <c r="BOD2" s="679"/>
      <c r="BOE2" s="679"/>
      <c r="BOF2" s="679"/>
      <c r="BOG2" s="679"/>
      <c r="BOH2" s="679"/>
      <c r="BOI2" s="679"/>
      <c r="BOJ2" s="679"/>
      <c r="BOK2" s="679"/>
      <c r="BOL2" s="679"/>
      <c r="BOM2" s="679"/>
      <c r="BON2" s="679"/>
      <c r="BOO2" s="679"/>
      <c r="BOP2" s="679"/>
      <c r="BOQ2" s="679"/>
      <c r="BOR2" s="679"/>
      <c r="BOS2" s="679"/>
      <c r="BOT2" s="679"/>
      <c r="BOU2" s="679"/>
      <c r="BOV2" s="679"/>
      <c r="BOW2" s="679"/>
      <c r="BOX2" s="679"/>
      <c r="BOY2" s="679"/>
      <c r="BOZ2" s="679"/>
      <c r="BPA2" s="679"/>
      <c r="BPB2" s="679"/>
      <c r="BPC2" s="679"/>
      <c r="BPD2" s="679"/>
      <c r="BPE2" s="679"/>
      <c r="BPF2" s="679"/>
      <c r="BPG2" s="679"/>
      <c r="BPH2" s="679"/>
      <c r="BPI2" s="679"/>
      <c r="BPJ2" s="679"/>
      <c r="BPK2" s="679"/>
      <c r="BPL2" s="679"/>
      <c r="BPM2" s="679"/>
      <c r="BPN2" s="679"/>
      <c r="BPO2" s="679"/>
      <c r="BPP2" s="679"/>
      <c r="BPQ2" s="679"/>
      <c r="BPR2" s="679"/>
      <c r="BPS2" s="679"/>
      <c r="BPT2" s="679"/>
      <c r="BPU2" s="679"/>
      <c r="BPV2" s="679"/>
      <c r="BPW2" s="679"/>
      <c r="BPX2" s="679"/>
      <c r="BPY2" s="679"/>
      <c r="BPZ2" s="679"/>
      <c r="BQA2" s="679"/>
      <c r="BQB2" s="679"/>
      <c r="BQC2" s="679"/>
      <c r="BQD2" s="679"/>
      <c r="BQE2" s="679"/>
      <c r="BQF2" s="679"/>
      <c r="BQG2" s="679"/>
      <c r="BQH2" s="679"/>
      <c r="BQI2" s="679"/>
      <c r="BQJ2" s="679"/>
      <c r="BQK2" s="679"/>
      <c r="BQL2" s="679"/>
      <c r="BQM2" s="679"/>
      <c r="BQN2" s="679"/>
      <c r="BQO2" s="679"/>
      <c r="BQP2" s="679"/>
      <c r="BQQ2" s="679"/>
      <c r="BQR2" s="679"/>
      <c r="BQS2" s="679"/>
      <c r="BQT2" s="679"/>
      <c r="BQU2" s="679"/>
      <c r="BQV2" s="679"/>
      <c r="BQW2" s="679"/>
      <c r="BQX2" s="679"/>
      <c r="BQY2" s="679"/>
      <c r="BQZ2" s="679"/>
      <c r="BRA2" s="679"/>
      <c r="BRB2" s="679"/>
      <c r="BRC2" s="679"/>
      <c r="BRD2" s="679"/>
      <c r="BRE2" s="679"/>
      <c r="BRF2" s="679"/>
      <c r="BRG2" s="679"/>
      <c r="BRH2" s="679"/>
      <c r="BRI2" s="679"/>
      <c r="BRJ2" s="679"/>
      <c r="BRK2" s="679"/>
      <c r="BRL2" s="679"/>
      <c r="BRM2" s="679"/>
      <c r="BRN2" s="679"/>
      <c r="BRO2" s="679"/>
      <c r="BRP2" s="679"/>
      <c r="BRQ2" s="679"/>
      <c r="BRR2" s="679"/>
      <c r="BRS2" s="679"/>
      <c r="BRT2" s="679"/>
      <c r="BRU2" s="679"/>
      <c r="BRV2" s="679"/>
      <c r="BRW2" s="679"/>
      <c r="BRX2" s="679"/>
      <c r="BRY2" s="679"/>
      <c r="BRZ2" s="679"/>
      <c r="BSA2" s="679"/>
      <c r="BSB2" s="679"/>
      <c r="BSC2" s="679"/>
      <c r="BSD2" s="679"/>
      <c r="BSE2" s="679"/>
      <c r="BSF2" s="679"/>
      <c r="BSG2" s="679"/>
      <c r="BSH2" s="679"/>
      <c r="BSI2" s="679"/>
      <c r="BSJ2" s="679"/>
      <c r="BSK2" s="679"/>
      <c r="BSL2" s="679"/>
      <c r="BSM2" s="679"/>
      <c r="BSN2" s="679"/>
      <c r="BSO2" s="679"/>
      <c r="BSP2" s="679"/>
      <c r="BSQ2" s="679"/>
      <c r="BSR2" s="679"/>
      <c r="BSS2" s="679"/>
      <c r="BST2" s="679"/>
      <c r="BSU2" s="679"/>
      <c r="BSV2" s="679"/>
      <c r="BSW2" s="679"/>
      <c r="BSX2" s="679"/>
      <c r="BSY2" s="679"/>
      <c r="BSZ2" s="679"/>
      <c r="BTA2" s="679"/>
      <c r="BTB2" s="679"/>
      <c r="BTC2" s="679"/>
      <c r="BTD2" s="679"/>
      <c r="BTE2" s="679"/>
      <c r="BTF2" s="679"/>
      <c r="BTG2" s="679"/>
      <c r="BTH2" s="679"/>
      <c r="BTI2" s="679"/>
      <c r="BTJ2" s="679"/>
      <c r="BTK2" s="679"/>
      <c r="BTL2" s="679"/>
      <c r="BTM2" s="679"/>
      <c r="BTN2" s="679"/>
      <c r="BTO2" s="679"/>
      <c r="BTP2" s="679"/>
      <c r="BTQ2" s="679"/>
      <c r="BTR2" s="679"/>
      <c r="BTS2" s="679"/>
      <c r="BTT2" s="679"/>
      <c r="BTU2" s="679"/>
      <c r="BTV2" s="679"/>
      <c r="BTW2" s="679"/>
      <c r="BTX2" s="679"/>
      <c r="BTY2" s="679"/>
      <c r="BTZ2" s="679"/>
      <c r="BUA2" s="679"/>
      <c r="BUB2" s="679"/>
      <c r="BUC2" s="679"/>
      <c r="BUD2" s="679"/>
      <c r="BUE2" s="679"/>
      <c r="BUF2" s="679"/>
      <c r="BUG2" s="679"/>
      <c r="BUH2" s="679"/>
      <c r="BUI2" s="679"/>
      <c r="BUJ2" s="679"/>
      <c r="BUK2" s="679"/>
      <c r="BUL2" s="679"/>
      <c r="BUM2" s="679"/>
      <c r="BUN2" s="679"/>
      <c r="BUO2" s="679"/>
      <c r="BUP2" s="679"/>
      <c r="BUQ2" s="679"/>
      <c r="BUR2" s="679"/>
      <c r="BUS2" s="679"/>
      <c r="BUT2" s="679"/>
      <c r="BUU2" s="679"/>
      <c r="BUV2" s="679"/>
      <c r="BUW2" s="679"/>
      <c r="BUX2" s="679"/>
      <c r="BUY2" s="679"/>
      <c r="BUZ2" s="679"/>
      <c r="BVA2" s="679"/>
      <c r="BVB2" s="679"/>
      <c r="BVC2" s="679"/>
      <c r="BVD2" s="679"/>
      <c r="BVE2" s="679"/>
      <c r="BVF2" s="679"/>
      <c r="BVG2" s="679"/>
      <c r="BVH2" s="679"/>
      <c r="BVI2" s="679"/>
      <c r="BVJ2" s="679"/>
      <c r="BVK2" s="679"/>
      <c r="BVL2" s="679"/>
      <c r="BVM2" s="679"/>
      <c r="BVN2" s="679"/>
      <c r="BVO2" s="679"/>
      <c r="BVP2" s="679"/>
      <c r="BVQ2" s="679"/>
      <c r="BVR2" s="679"/>
      <c r="BVS2" s="679"/>
      <c r="BVT2" s="679"/>
      <c r="BVU2" s="679"/>
      <c r="BVV2" s="679"/>
      <c r="BVW2" s="679"/>
      <c r="BVX2" s="679"/>
      <c r="BVY2" s="679"/>
      <c r="BVZ2" s="679"/>
      <c r="BWA2" s="679"/>
      <c r="BWB2" s="679"/>
      <c r="BWC2" s="679"/>
      <c r="BWD2" s="679"/>
      <c r="BWE2" s="679"/>
      <c r="BWF2" s="679"/>
      <c r="BWG2" s="679"/>
      <c r="BWH2" s="679"/>
      <c r="BWI2" s="679"/>
      <c r="BWJ2" s="679"/>
      <c r="BWK2" s="679"/>
      <c r="BWL2" s="679"/>
      <c r="BWM2" s="679"/>
      <c r="BWN2" s="679"/>
      <c r="BWO2" s="679"/>
      <c r="BWP2" s="679"/>
      <c r="BWQ2" s="679"/>
      <c r="BWR2" s="679"/>
      <c r="BWS2" s="679"/>
      <c r="BWT2" s="679"/>
      <c r="BWU2" s="679"/>
      <c r="BWV2" s="679"/>
      <c r="BWW2" s="679"/>
      <c r="BWX2" s="679"/>
      <c r="BWY2" s="679"/>
      <c r="BWZ2" s="679"/>
      <c r="BXA2" s="679"/>
      <c r="BXB2" s="679"/>
      <c r="BXC2" s="679"/>
      <c r="BXD2" s="679"/>
      <c r="BXE2" s="679"/>
      <c r="BXF2" s="679"/>
      <c r="BXG2" s="679"/>
      <c r="BXH2" s="679"/>
      <c r="BXI2" s="679"/>
      <c r="BXJ2" s="679"/>
      <c r="BXK2" s="679"/>
      <c r="BXL2" s="679"/>
      <c r="BXM2" s="679"/>
      <c r="BXN2" s="679"/>
      <c r="BXO2" s="679"/>
      <c r="BXP2" s="679"/>
      <c r="BXQ2" s="679"/>
      <c r="BXR2" s="679"/>
      <c r="BXS2" s="679"/>
      <c r="BXT2" s="679"/>
      <c r="BXU2" s="679"/>
      <c r="BXV2" s="679"/>
      <c r="BXW2" s="679"/>
      <c r="BXX2" s="679"/>
      <c r="BXY2" s="679"/>
      <c r="BXZ2" s="679"/>
      <c r="BYA2" s="679"/>
      <c r="BYB2" s="679"/>
      <c r="BYC2" s="679"/>
      <c r="BYD2" s="679"/>
      <c r="BYE2" s="679"/>
      <c r="BYF2" s="679"/>
      <c r="BYG2" s="679"/>
      <c r="BYH2" s="679"/>
      <c r="BYI2" s="679"/>
      <c r="BYJ2" s="679"/>
      <c r="BYK2" s="679"/>
      <c r="BYL2" s="679"/>
      <c r="BYM2" s="679"/>
      <c r="BYN2" s="679"/>
      <c r="BYO2" s="679"/>
      <c r="BYP2" s="679"/>
      <c r="BYQ2" s="679"/>
      <c r="BYR2" s="679"/>
      <c r="BYS2" s="679"/>
      <c r="BYT2" s="679"/>
      <c r="BYU2" s="679"/>
      <c r="BYV2" s="679"/>
      <c r="BYW2" s="679"/>
      <c r="BYX2" s="679"/>
      <c r="BYY2" s="679"/>
      <c r="BYZ2" s="679"/>
      <c r="BZA2" s="679"/>
      <c r="BZB2" s="679"/>
      <c r="BZC2" s="679"/>
      <c r="BZD2" s="679"/>
      <c r="BZE2" s="679"/>
      <c r="BZF2" s="679"/>
      <c r="BZG2" s="679"/>
      <c r="BZH2" s="679"/>
      <c r="BZI2" s="679"/>
      <c r="BZJ2" s="679"/>
      <c r="BZK2" s="679"/>
      <c r="BZL2" s="679"/>
      <c r="BZM2" s="679"/>
      <c r="BZN2" s="679"/>
      <c r="BZO2" s="679"/>
      <c r="BZP2" s="679"/>
      <c r="BZQ2" s="679"/>
      <c r="BZR2" s="679"/>
      <c r="BZS2" s="679"/>
      <c r="BZT2" s="679"/>
      <c r="BZU2" s="679"/>
      <c r="BZV2" s="679"/>
      <c r="BZW2" s="679"/>
      <c r="BZX2" s="679"/>
      <c r="BZY2" s="679"/>
      <c r="BZZ2" s="679"/>
      <c r="CAA2" s="679"/>
      <c r="CAB2" s="679"/>
      <c r="CAC2" s="679"/>
      <c r="CAD2" s="679"/>
      <c r="CAE2" s="679"/>
      <c r="CAF2" s="679"/>
      <c r="CAG2" s="679"/>
      <c r="CAH2" s="679"/>
      <c r="CAI2" s="679"/>
      <c r="CAJ2" s="679"/>
      <c r="CAK2" s="679"/>
      <c r="CAL2" s="679"/>
      <c r="CAM2" s="679"/>
      <c r="CAN2" s="679"/>
      <c r="CAO2" s="679"/>
      <c r="CAP2" s="679"/>
      <c r="CAQ2" s="679"/>
      <c r="CAR2" s="679"/>
      <c r="CAS2" s="679"/>
      <c r="CAT2" s="679"/>
      <c r="CAU2" s="679"/>
      <c r="CAV2" s="679"/>
      <c r="CAW2" s="679"/>
      <c r="CAX2" s="679"/>
      <c r="CAY2" s="679"/>
      <c r="CAZ2" s="679"/>
      <c r="CBA2" s="679"/>
      <c r="CBB2" s="679"/>
      <c r="CBC2" s="679"/>
      <c r="CBD2" s="679"/>
      <c r="CBE2" s="679"/>
      <c r="CBF2" s="679"/>
      <c r="CBG2" s="679"/>
      <c r="CBH2" s="679"/>
      <c r="CBI2" s="679"/>
      <c r="CBJ2" s="679"/>
      <c r="CBK2" s="679"/>
      <c r="CBL2" s="679"/>
      <c r="CBM2" s="679"/>
      <c r="CBN2" s="679"/>
      <c r="CBO2" s="679"/>
      <c r="CBP2" s="679"/>
      <c r="CBQ2" s="679"/>
      <c r="CBR2" s="679"/>
      <c r="CBS2" s="679"/>
      <c r="CBT2" s="679"/>
      <c r="CBU2" s="679"/>
      <c r="CBV2" s="679"/>
      <c r="CBW2" s="679"/>
      <c r="CBX2" s="679"/>
      <c r="CBY2" s="679"/>
      <c r="CBZ2" s="679"/>
      <c r="CCA2" s="679"/>
      <c r="CCB2" s="679"/>
      <c r="CCC2" s="679"/>
      <c r="CCD2" s="679"/>
      <c r="CCE2" s="679"/>
      <c r="CCF2" s="679"/>
      <c r="CCG2" s="679"/>
      <c r="CCH2" s="679"/>
      <c r="CCI2" s="679"/>
      <c r="CCJ2" s="679"/>
      <c r="CCK2" s="679"/>
      <c r="CCL2" s="679"/>
      <c r="CCM2" s="679"/>
      <c r="CCN2" s="679"/>
      <c r="CCO2" s="679"/>
      <c r="CCP2" s="679"/>
      <c r="CCQ2" s="679"/>
      <c r="CCR2" s="679"/>
      <c r="CCS2" s="679"/>
      <c r="CCT2" s="679"/>
      <c r="CCU2" s="679"/>
      <c r="CCV2" s="679"/>
      <c r="CCW2" s="679"/>
      <c r="CCX2" s="679"/>
      <c r="CCY2" s="679"/>
      <c r="CCZ2" s="679"/>
      <c r="CDA2" s="679"/>
      <c r="CDB2" s="679"/>
      <c r="CDC2" s="679"/>
      <c r="CDD2" s="679"/>
      <c r="CDE2" s="679"/>
      <c r="CDF2" s="679"/>
      <c r="CDG2" s="679"/>
      <c r="CDH2" s="679"/>
      <c r="CDI2" s="679"/>
      <c r="CDJ2" s="679"/>
      <c r="CDK2" s="679"/>
      <c r="CDL2" s="679"/>
      <c r="CDM2" s="679"/>
      <c r="CDN2" s="679"/>
      <c r="CDO2" s="679"/>
      <c r="CDP2" s="679"/>
      <c r="CDQ2" s="679"/>
      <c r="CDR2" s="679"/>
      <c r="CDS2" s="679"/>
      <c r="CDT2" s="679"/>
      <c r="CDU2" s="679"/>
      <c r="CDV2" s="679"/>
      <c r="CDW2" s="679"/>
      <c r="CDX2" s="679"/>
      <c r="CDY2" s="679"/>
      <c r="CDZ2" s="679"/>
      <c r="CEA2" s="679"/>
      <c r="CEB2" s="679"/>
      <c r="CEC2" s="679"/>
      <c r="CED2" s="679"/>
      <c r="CEE2" s="679"/>
      <c r="CEF2" s="679"/>
      <c r="CEG2" s="679"/>
      <c r="CEH2" s="679"/>
      <c r="CEI2" s="679"/>
      <c r="CEJ2" s="679"/>
      <c r="CEK2" s="679"/>
      <c r="CEL2" s="679"/>
      <c r="CEM2" s="679"/>
      <c r="CEN2" s="679"/>
      <c r="CEO2" s="679"/>
      <c r="CEP2" s="679"/>
      <c r="CEQ2" s="679"/>
      <c r="CER2" s="679"/>
      <c r="CES2" s="679"/>
      <c r="CET2" s="679"/>
      <c r="CEU2" s="679"/>
      <c r="CEV2" s="679"/>
      <c r="CEW2" s="679"/>
      <c r="CEX2" s="679"/>
      <c r="CEY2" s="679"/>
      <c r="CEZ2" s="679"/>
      <c r="CFA2" s="679"/>
      <c r="CFB2" s="679"/>
      <c r="CFC2" s="679"/>
      <c r="CFD2" s="679"/>
      <c r="CFE2" s="679"/>
      <c r="CFF2" s="679"/>
      <c r="CFG2" s="679"/>
      <c r="CFH2" s="679"/>
      <c r="CFI2" s="679"/>
      <c r="CFJ2" s="679"/>
      <c r="CFK2" s="679"/>
      <c r="CFL2" s="679"/>
      <c r="CFM2" s="679"/>
      <c r="CFN2" s="679"/>
      <c r="CFO2" s="679"/>
      <c r="CFP2" s="679"/>
      <c r="CFQ2" s="679"/>
      <c r="CFR2" s="679"/>
      <c r="CFS2" s="679"/>
      <c r="CFT2" s="679"/>
      <c r="CFU2" s="679"/>
      <c r="CFV2" s="679"/>
      <c r="CFW2" s="679"/>
      <c r="CFX2" s="679"/>
      <c r="CFY2" s="679"/>
      <c r="CFZ2" s="679"/>
      <c r="CGA2" s="679"/>
      <c r="CGB2" s="679"/>
      <c r="CGC2" s="679"/>
      <c r="CGD2" s="679"/>
      <c r="CGE2" s="679"/>
      <c r="CGF2" s="679"/>
      <c r="CGG2" s="679"/>
      <c r="CGH2" s="679"/>
      <c r="CGI2" s="679"/>
      <c r="CGJ2" s="679"/>
      <c r="CGK2" s="679"/>
      <c r="CGL2" s="679"/>
      <c r="CGM2" s="679"/>
      <c r="CGN2" s="679"/>
      <c r="CGO2" s="679"/>
      <c r="CGP2" s="679"/>
      <c r="CGQ2" s="679"/>
      <c r="CGR2" s="679"/>
      <c r="CGS2" s="679"/>
      <c r="CGT2" s="679"/>
      <c r="CGU2" s="679"/>
      <c r="CGV2" s="679"/>
      <c r="CGW2" s="679"/>
      <c r="CGX2" s="679"/>
      <c r="CGY2" s="679"/>
      <c r="CGZ2" s="679"/>
      <c r="CHA2" s="679"/>
      <c r="CHB2" s="679"/>
      <c r="CHC2" s="679"/>
      <c r="CHD2" s="679"/>
      <c r="CHE2" s="679"/>
      <c r="CHF2" s="679"/>
      <c r="CHG2" s="679"/>
      <c r="CHH2" s="679"/>
      <c r="CHI2" s="679"/>
      <c r="CHJ2" s="679"/>
      <c r="CHK2" s="679"/>
      <c r="CHL2" s="679"/>
      <c r="CHM2" s="679"/>
      <c r="CHN2" s="679"/>
      <c r="CHO2" s="679"/>
      <c r="CHP2" s="679"/>
      <c r="CHQ2" s="679"/>
      <c r="CHR2" s="679"/>
      <c r="CHS2" s="679"/>
      <c r="CHT2" s="679"/>
      <c r="CHU2" s="679"/>
      <c r="CHV2" s="679"/>
      <c r="CHW2" s="679"/>
      <c r="CHX2" s="679"/>
      <c r="CHY2" s="679"/>
      <c r="CHZ2" s="679"/>
      <c r="CIA2" s="679"/>
      <c r="CIB2" s="679"/>
      <c r="CIC2" s="679"/>
      <c r="CID2" s="679"/>
      <c r="CIE2" s="679"/>
      <c r="CIF2" s="679"/>
      <c r="CIG2" s="679"/>
      <c r="CIH2" s="679"/>
      <c r="CII2" s="679"/>
      <c r="CIJ2" s="679"/>
      <c r="CIK2" s="679"/>
      <c r="CIL2" s="679"/>
      <c r="CIM2" s="679"/>
      <c r="CIN2" s="679"/>
      <c r="CIO2" s="679"/>
      <c r="CIP2" s="679"/>
      <c r="CIQ2" s="679"/>
      <c r="CIR2" s="679"/>
      <c r="CIS2" s="679"/>
      <c r="CIT2" s="679"/>
      <c r="CIU2" s="679"/>
      <c r="CIV2" s="679"/>
      <c r="CIW2" s="679"/>
      <c r="CIX2" s="679"/>
      <c r="CIY2" s="679"/>
      <c r="CIZ2" s="679"/>
      <c r="CJA2" s="679"/>
      <c r="CJB2" s="679"/>
      <c r="CJC2" s="679"/>
      <c r="CJD2" s="679"/>
      <c r="CJE2" s="679"/>
      <c r="CJF2" s="679"/>
      <c r="CJG2" s="679"/>
      <c r="CJH2" s="679"/>
      <c r="CJI2" s="679"/>
      <c r="CJJ2" s="679"/>
      <c r="CJK2" s="679"/>
      <c r="CJL2" s="679"/>
      <c r="CJM2" s="679"/>
      <c r="CJN2" s="679"/>
      <c r="CJO2" s="679"/>
      <c r="CJP2" s="679"/>
      <c r="CJQ2" s="679"/>
      <c r="CJR2" s="679"/>
      <c r="CJS2" s="679"/>
      <c r="CJT2" s="679"/>
      <c r="CJU2" s="679"/>
      <c r="CJV2" s="679"/>
      <c r="CJW2" s="679"/>
      <c r="CJX2" s="679"/>
      <c r="CJY2" s="679"/>
      <c r="CJZ2" s="679"/>
      <c r="CKA2" s="679"/>
      <c r="CKB2" s="679"/>
      <c r="CKC2" s="679"/>
      <c r="CKD2" s="679"/>
      <c r="CKE2" s="679"/>
      <c r="CKF2" s="679"/>
      <c r="CKG2" s="679"/>
      <c r="CKH2" s="679"/>
      <c r="CKI2" s="679"/>
      <c r="CKJ2" s="679"/>
      <c r="CKK2" s="679"/>
      <c r="CKL2" s="679"/>
      <c r="CKM2" s="679"/>
      <c r="CKN2" s="679"/>
      <c r="CKO2" s="679"/>
      <c r="CKP2" s="679"/>
      <c r="CKQ2" s="679"/>
      <c r="CKR2" s="679"/>
      <c r="CKS2" s="679"/>
      <c r="CKT2" s="679"/>
      <c r="CKU2" s="679"/>
      <c r="CKV2" s="679"/>
      <c r="CKW2" s="679"/>
      <c r="CKX2" s="679"/>
      <c r="CKY2" s="679"/>
      <c r="CKZ2" s="679"/>
      <c r="CLA2" s="679"/>
      <c r="CLB2" s="679"/>
      <c r="CLC2" s="679"/>
      <c r="CLD2" s="679"/>
      <c r="CLE2" s="679"/>
      <c r="CLF2" s="679"/>
      <c r="CLG2" s="679"/>
      <c r="CLH2" s="679"/>
      <c r="CLI2" s="679"/>
      <c r="CLJ2" s="679"/>
      <c r="CLK2" s="679"/>
      <c r="CLL2" s="679"/>
      <c r="CLM2" s="679"/>
      <c r="CLN2" s="679"/>
      <c r="CLO2" s="679"/>
      <c r="CLP2" s="679"/>
      <c r="CLQ2" s="679"/>
      <c r="CLR2" s="679"/>
      <c r="CLS2" s="679"/>
      <c r="CLT2" s="679"/>
      <c r="CLU2" s="679"/>
      <c r="CLV2" s="679"/>
      <c r="CLW2" s="679"/>
      <c r="CLX2" s="679"/>
      <c r="CLY2" s="679"/>
      <c r="CLZ2" s="679"/>
      <c r="CMA2" s="679"/>
      <c r="CMB2" s="679"/>
      <c r="CMC2" s="679"/>
      <c r="CMD2" s="679"/>
      <c r="CME2" s="679"/>
      <c r="CMF2" s="679"/>
      <c r="CMG2" s="679"/>
      <c r="CMH2" s="679"/>
      <c r="CMI2" s="679"/>
      <c r="CMJ2" s="679"/>
      <c r="CMK2" s="679"/>
      <c r="CML2" s="679"/>
      <c r="CMM2" s="679"/>
      <c r="CMN2" s="679"/>
      <c r="CMO2" s="679"/>
      <c r="CMP2" s="679"/>
      <c r="CMQ2" s="679"/>
      <c r="CMR2" s="679"/>
      <c r="CMS2" s="679"/>
      <c r="CMT2" s="679"/>
      <c r="CMU2" s="679"/>
      <c r="CMV2" s="679"/>
      <c r="CMW2" s="679"/>
      <c r="CMX2" s="679"/>
      <c r="CMY2" s="679"/>
      <c r="CMZ2" s="679"/>
      <c r="CNA2" s="679"/>
      <c r="CNB2" s="679"/>
      <c r="CNC2" s="679"/>
      <c r="CND2" s="679"/>
      <c r="CNE2" s="679"/>
      <c r="CNF2" s="679"/>
      <c r="CNG2" s="679"/>
      <c r="CNH2" s="679"/>
      <c r="CNI2" s="679"/>
      <c r="CNJ2" s="679"/>
      <c r="CNK2" s="679"/>
      <c r="CNL2" s="679"/>
      <c r="CNM2" s="679"/>
      <c r="CNN2" s="679"/>
      <c r="CNO2" s="679"/>
      <c r="CNP2" s="679"/>
      <c r="CNQ2" s="679"/>
      <c r="CNR2" s="679"/>
      <c r="CNS2" s="679"/>
      <c r="CNT2" s="679"/>
      <c r="CNU2" s="679"/>
      <c r="CNV2" s="679"/>
      <c r="CNW2" s="679"/>
      <c r="CNX2" s="679"/>
      <c r="CNY2" s="679"/>
      <c r="CNZ2" s="679"/>
      <c r="COA2" s="679"/>
      <c r="COB2" s="679"/>
      <c r="COC2" s="679"/>
      <c r="COD2" s="679"/>
      <c r="COE2" s="679"/>
      <c r="COF2" s="679"/>
      <c r="COG2" s="679"/>
      <c r="COH2" s="679"/>
      <c r="COI2" s="679"/>
      <c r="COJ2" s="679"/>
      <c r="COK2" s="679"/>
      <c r="COL2" s="679"/>
      <c r="COM2" s="679"/>
      <c r="CON2" s="679"/>
      <c r="COO2" s="679"/>
      <c r="COP2" s="679"/>
      <c r="COQ2" s="679"/>
      <c r="COR2" s="679"/>
      <c r="COS2" s="679"/>
      <c r="COT2" s="679"/>
      <c r="COU2" s="679"/>
      <c r="COV2" s="679"/>
      <c r="COW2" s="679"/>
      <c r="COX2" s="679"/>
      <c r="COY2" s="679"/>
      <c r="COZ2" s="679"/>
      <c r="CPA2" s="679"/>
      <c r="CPB2" s="679"/>
      <c r="CPC2" s="679"/>
      <c r="CPD2" s="679"/>
      <c r="CPE2" s="679"/>
      <c r="CPF2" s="679"/>
      <c r="CPG2" s="679"/>
      <c r="CPH2" s="679"/>
      <c r="CPI2" s="679"/>
      <c r="CPJ2" s="679"/>
      <c r="CPK2" s="679"/>
      <c r="CPL2" s="679"/>
      <c r="CPM2" s="679"/>
      <c r="CPN2" s="679"/>
      <c r="CPO2" s="679"/>
      <c r="CPP2" s="679"/>
      <c r="CPQ2" s="679"/>
      <c r="CPR2" s="679"/>
      <c r="CPS2" s="679"/>
      <c r="CPT2" s="679"/>
      <c r="CPU2" s="679"/>
      <c r="CPV2" s="679"/>
      <c r="CPW2" s="679"/>
      <c r="CPX2" s="679"/>
      <c r="CPY2" s="679"/>
      <c r="CPZ2" s="679"/>
      <c r="CQA2" s="679"/>
      <c r="CQB2" s="679"/>
      <c r="CQC2" s="679"/>
      <c r="CQD2" s="679"/>
      <c r="CQE2" s="679"/>
      <c r="CQF2" s="679"/>
      <c r="CQG2" s="679"/>
      <c r="CQH2" s="679"/>
      <c r="CQI2" s="679"/>
      <c r="CQJ2" s="679"/>
      <c r="CQK2" s="679"/>
      <c r="CQL2" s="679"/>
      <c r="CQM2" s="679"/>
      <c r="CQN2" s="679"/>
      <c r="CQO2" s="679"/>
      <c r="CQP2" s="679"/>
      <c r="CQQ2" s="679"/>
      <c r="CQR2" s="679"/>
      <c r="CQS2" s="679"/>
      <c r="CQT2" s="679"/>
      <c r="CQU2" s="679"/>
      <c r="CQV2" s="679"/>
      <c r="CQW2" s="679"/>
      <c r="CQX2" s="679"/>
      <c r="CQY2" s="679"/>
      <c r="CQZ2" s="679"/>
      <c r="CRA2" s="679"/>
      <c r="CRB2" s="679"/>
      <c r="CRC2" s="679"/>
      <c r="CRD2" s="679"/>
      <c r="CRE2" s="679"/>
      <c r="CRF2" s="679"/>
      <c r="CRG2" s="679"/>
      <c r="CRH2" s="679"/>
      <c r="CRI2" s="679"/>
      <c r="CRJ2" s="679"/>
      <c r="CRK2" s="679"/>
      <c r="CRL2" s="679"/>
      <c r="CRM2" s="679"/>
      <c r="CRN2" s="679"/>
      <c r="CRO2" s="679"/>
      <c r="CRP2" s="679"/>
      <c r="CRQ2" s="679"/>
      <c r="CRR2" s="679"/>
      <c r="CRS2" s="679"/>
      <c r="CRT2" s="679"/>
      <c r="CRU2" s="679"/>
      <c r="CRV2" s="679"/>
      <c r="CRW2" s="679"/>
      <c r="CRX2" s="679"/>
      <c r="CRY2" s="679"/>
      <c r="CRZ2" s="679"/>
      <c r="CSA2" s="679"/>
      <c r="CSB2" s="679"/>
      <c r="CSC2" s="679"/>
      <c r="CSD2" s="679"/>
      <c r="CSE2" s="679"/>
      <c r="CSF2" s="679"/>
      <c r="CSG2" s="679"/>
      <c r="CSH2" s="679"/>
      <c r="CSI2" s="679"/>
      <c r="CSJ2" s="679"/>
      <c r="CSK2" s="679"/>
      <c r="CSL2" s="679"/>
      <c r="CSM2" s="679"/>
      <c r="CSN2" s="679"/>
      <c r="CSO2" s="679"/>
      <c r="CSP2" s="679"/>
      <c r="CSQ2" s="679"/>
      <c r="CSR2" s="679"/>
      <c r="CSS2" s="679"/>
      <c r="CST2" s="679"/>
      <c r="CSU2" s="679"/>
      <c r="CSV2" s="679"/>
      <c r="CSW2" s="679"/>
      <c r="CSX2" s="679"/>
      <c r="CSY2" s="679"/>
      <c r="CSZ2" s="679"/>
      <c r="CTA2" s="679"/>
      <c r="CTB2" s="679"/>
      <c r="CTC2" s="679"/>
      <c r="CTD2" s="679"/>
      <c r="CTE2" s="679"/>
      <c r="CTF2" s="679"/>
      <c r="CTG2" s="679"/>
      <c r="CTH2" s="679"/>
      <c r="CTI2" s="679"/>
      <c r="CTJ2" s="679"/>
      <c r="CTK2" s="679"/>
      <c r="CTL2" s="679"/>
      <c r="CTM2" s="679"/>
      <c r="CTN2" s="679"/>
      <c r="CTO2" s="679"/>
      <c r="CTP2" s="679"/>
      <c r="CTQ2" s="679"/>
      <c r="CTR2" s="679"/>
      <c r="CTS2" s="679"/>
      <c r="CTT2" s="679"/>
      <c r="CTU2" s="679"/>
      <c r="CTV2" s="679"/>
      <c r="CTW2" s="679"/>
      <c r="CTX2" s="679"/>
      <c r="CTY2" s="679"/>
      <c r="CTZ2" s="679"/>
      <c r="CUA2" s="679"/>
      <c r="CUB2" s="679"/>
      <c r="CUC2" s="679"/>
      <c r="CUD2" s="679"/>
      <c r="CUE2" s="679"/>
      <c r="CUF2" s="679"/>
      <c r="CUG2" s="679"/>
      <c r="CUH2" s="679"/>
      <c r="CUI2" s="679"/>
      <c r="CUJ2" s="679"/>
      <c r="CUK2" s="679"/>
      <c r="CUL2" s="679"/>
      <c r="CUM2" s="679"/>
      <c r="CUN2" s="679"/>
      <c r="CUO2" s="679"/>
      <c r="CUP2" s="679"/>
      <c r="CUQ2" s="679"/>
      <c r="CUR2" s="679"/>
      <c r="CUS2" s="679"/>
      <c r="CUT2" s="679"/>
      <c r="CUU2" s="679"/>
      <c r="CUV2" s="679"/>
      <c r="CUW2" s="679"/>
      <c r="CUX2" s="679"/>
      <c r="CUY2" s="679"/>
      <c r="CUZ2" s="679"/>
      <c r="CVA2" s="679"/>
      <c r="CVB2" s="679"/>
      <c r="CVC2" s="679"/>
      <c r="CVD2" s="679"/>
      <c r="CVE2" s="679"/>
      <c r="CVF2" s="679"/>
      <c r="CVG2" s="679"/>
      <c r="CVH2" s="679"/>
      <c r="CVI2" s="679"/>
      <c r="CVJ2" s="679"/>
      <c r="CVK2" s="679"/>
      <c r="CVL2" s="679"/>
      <c r="CVM2" s="679"/>
      <c r="CVN2" s="679"/>
      <c r="CVO2" s="679"/>
      <c r="CVP2" s="679"/>
      <c r="CVQ2" s="679"/>
      <c r="CVR2" s="679"/>
      <c r="CVS2" s="679"/>
      <c r="CVT2" s="679"/>
      <c r="CVU2" s="679"/>
      <c r="CVV2" s="679"/>
      <c r="CVW2" s="679"/>
      <c r="CVX2" s="679"/>
      <c r="CVY2" s="679"/>
      <c r="CVZ2" s="679"/>
      <c r="CWA2" s="679"/>
      <c r="CWB2" s="679"/>
      <c r="CWC2" s="679"/>
      <c r="CWD2" s="679"/>
      <c r="CWE2" s="679"/>
      <c r="CWF2" s="679"/>
      <c r="CWG2" s="679"/>
      <c r="CWH2" s="679"/>
      <c r="CWI2" s="679"/>
      <c r="CWJ2" s="679"/>
      <c r="CWK2" s="679"/>
      <c r="CWL2" s="679"/>
      <c r="CWM2" s="679"/>
      <c r="CWN2" s="679"/>
      <c r="CWO2" s="679"/>
      <c r="CWP2" s="679"/>
      <c r="CWQ2" s="679"/>
      <c r="CWR2" s="679"/>
      <c r="CWS2" s="679"/>
      <c r="CWT2" s="679"/>
      <c r="CWU2" s="679"/>
      <c r="CWV2" s="679"/>
      <c r="CWW2" s="679"/>
      <c r="CWX2" s="679"/>
      <c r="CWY2" s="679"/>
      <c r="CWZ2" s="679"/>
      <c r="CXA2" s="679"/>
      <c r="CXB2" s="679"/>
      <c r="CXC2" s="679"/>
      <c r="CXD2" s="679"/>
      <c r="CXE2" s="679"/>
      <c r="CXF2" s="679"/>
      <c r="CXG2" s="679"/>
      <c r="CXH2" s="679"/>
      <c r="CXI2" s="679"/>
      <c r="CXJ2" s="679"/>
      <c r="CXK2" s="679"/>
      <c r="CXL2" s="679"/>
      <c r="CXM2" s="679"/>
      <c r="CXN2" s="679"/>
      <c r="CXO2" s="679"/>
      <c r="CXP2" s="679"/>
      <c r="CXQ2" s="679"/>
      <c r="CXR2" s="679"/>
      <c r="CXS2" s="679"/>
      <c r="CXT2" s="679"/>
      <c r="CXU2" s="679"/>
      <c r="CXV2" s="679"/>
      <c r="CXW2" s="679"/>
      <c r="CXX2" s="679"/>
      <c r="CXY2" s="679"/>
      <c r="CXZ2" s="679"/>
      <c r="CYA2" s="679"/>
      <c r="CYB2" s="679"/>
      <c r="CYC2" s="679"/>
      <c r="CYD2" s="679"/>
      <c r="CYE2" s="679"/>
      <c r="CYF2" s="679"/>
      <c r="CYG2" s="679"/>
      <c r="CYH2" s="679"/>
      <c r="CYI2" s="679"/>
      <c r="CYJ2" s="679"/>
      <c r="CYK2" s="679"/>
      <c r="CYL2" s="679"/>
      <c r="CYM2" s="679"/>
      <c r="CYN2" s="679"/>
      <c r="CYO2" s="679"/>
      <c r="CYP2" s="679"/>
      <c r="CYQ2" s="679"/>
      <c r="CYR2" s="679"/>
      <c r="CYS2" s="679"/>
      <c r="CYT2" s="679"/>
      <c r="CYU2" s="679"/>
      <c r="CYV2" s="679"/>
      <c r="CYW2" s="679"/>
      <c r="CYX2" s="679"/>
      <c r="CYY2" s="679"/>
      <c r="CYZ2" s="679"/>
      <c r="CZA2" s="679"/>
      <c r="CZB2" s="679"/>
      <c r="CZC2" s="679"/>
      <c r="CZD2" s="679"/>
      <c r="CZE2" s="679"/>
      <c r="CZF2" s="679"/>
      <c r="CZG2" s="679"/>
      <c r="CZH2" s="679"/>
      <c r="CZI2" s="679"/>
      <c r="CZJ2" s="679"/>
      <c r="CZK2" s="679"/>
      <c r="CZL2" s="679"/>
      <c r="CZM2" s="679"/>
      <c r="CZN2" s="679"/>
      <c r="CZO2" s="679"/>
      <c r="CZP2" s="679"/>
      <c r="CZQ2" s="679"/>
      <c r="CZR2" s="679"/>
      <c r="CZS2" s="679"/>
      <c r="CZT2" s="679"/>
      <c r="CZU2" s="679"/>
      <c r="CZV2" s="679"/>
      <c r="CZW2" s="679"/>
      <c r="CZX2" s="679"/>
      <c r="CZY2" s="679"/>
      <c r="CZZ2" s="679"/>
      <c r="DAA2" s="679"/>
      <c r="DAB2" s="679"/>
      <c r="DAC2" s="679"/>
      <c r="DAD2" s="679"/>
      <c r="DAE2" s="679"/>
      <c r="DAF2" s="679"/>
      <c r="DAG2" s="679"/>
      <c r="DAH2" s="679"/>
      <c r="DAI2" s="679"/>
      <c r="DAJ2" s="679"/>
      <c r="DAK2" s="679"/>
      <c r="DAL2" s="679"/>
      <c r="DAM2" s="679"/>
      <c r="DAN2" s="679"/>
      <c r="DAO2" s="679"/>
      <c r="DAP2" s="679"/>
      <c r="DAQ2" s="679"/>
      <c r="DAR2" s="679"/>
      <c r="DAS2" s="679"/>
      <c r="DAT2" s="679"/>
      <c r="DAU2" s="679"/>
      <c r="DAV2" s="679"/>
      <c r="DAW2" s="679"/>
      <c r="DAX2" s="679"/>
      <c r="DAY2" s="679"/>
      <c r="DAZ2" s="679"/>
      <c r="DBA2" s="679"/>
      <c r="DBB2" s="679"/>
      <c r="DBC2" s="679"/>
      <c r="DBD2" s="679"/>
      <c r="DBE2" s="679"/>
      <c r="DBF2" s="679"/>
      <c r="DBG2" s="679"/>
      <c r="DBH2" s="679"/>
      <c r="DBI2" s="679"/>
      <c r="DBJ2" s="679"/>
      <c r="DBK2" s="679"/>
      <c r="DBL2" s="679"/>
      <c r="DBM2" s="679"/>
      <c r="DBN2" s="679"/>
      <c r="DBO2" s="679"/>
      <c r="DBP2" s="679"/>
      <c r="DBQ2" s="679"/>
      <c r="DBR2" s="679"/>
      <c r="DBS2" s="679"/>
      <c r="DBT2" s="679"/>
      <c r="DBU2" s="679"/>
      <c r="DBV2" s="679"/>
      <c r="DBW2" s="679"/>
      <c r="DBX2" s="679"/>
      <c r="DBY2" s="679"/>
      <c r="DBZ2" s="679"/>
      <c r="DCA2" s="679"/>
      <c r="DCB2" s="679"/>
      <c r="DCC2" s="679"/>
      <c r="DCD2" s="679"/>
      <c r="DCE2" s="679"/>
      <c r="DCF2" s="679"/>
      <c r="DCG2" s="679"/>
      <c r="DCH2" s="679"/>
      <c r="DCI2" s="679"/>
      <c r="DCJ2" s="679"/>
      <c r="DCK2" s="679"/>
      <c r="DCL2" s="679"/>
      <c r="DCM2" s="679"/>
      <c r="DCN2" s="679"/>
      <c r="DCO2" s="679"/>
      <c r="DCP2" s="679"/>
      <c r="DCQ2" s="679"/>
      <c r="DCR2" s="679"/>
      <c r="DCS2" s="679"/>
      <c r="DCT2" s="679"/>
      <c r="DCU2" s="679"/>
      <c r="DCV2" s="679"/>
      <c r="DCW2" s="679"/>
      <c r="DCX2" s="679"/>
      <c r="DCY2" s="679"/>
      <c r="DCZ2" s="679"/>
      <c r="DDA2" s="679"/>
      <c r="DDB2" s="679"/>
      <c r="DDC2" s="679"/>
      <c r="DDD2" s="679"/>
      <c r="DDE2" s="679"/>
      <c r="DDF2" s="679"/>
      <c r="DDG2" s="679"/>
      <c r="DDH2" s="679"/>
      <c r="DDI2" s="679"/>
      <c r="DDJ2" s="679"/>
      <c r="DDK2" s="679"/>
      <c r="DDL2" s="679"/>
      <c r="DDM2" s="679"/>
      <c r="DDN2" s="679"/>
      <c r="DDO2" s="679"/>
      <c r="DDP2" s="679"/>
      <c r="DDQ2" s="679"/>
      <c r="DDR2" s="679"/>
      <c r="DDS2" s="679"/>
      <c r="DDT2" s="679"/>
      <c r="DDU2" s="679"/>
      <c r="DDV2" s="679"/>
      <c r="DDW2" s="679"/>
      <c r="DDX2" s="679"/>
      <c r="DDY2" s="679"/>
      <c r="DDZ2" s="679"/>
      <c r="DEA2" s="679"/>
      <c r="DEB2" s="679"/>
      <c r="DEC2" s="679"/>
      <c r="DED2" s="679"/>
      <c r="DEE2" s="679"/>
      <c r="DEF2" s="679"/>
      <c r="DEG2" s="679"/>
      <c r="DEH2" s="679"/>
      <c r="DEI2" s="679"/>
      <c r="DEJ2" s="679"/>
      <c r="DEK2" s="679"/>
      <c r="DEL2" s="679"/>
      <c r="DEM2" s="679"/>
      <c r="DEN2" s="679"/>
      <c r="DEO2" s="679"/>
      <c r="DEP2" s="679"/>
      <c r="DEQ2" s="679"/>
      <c r="DER2" s="679"/>
      <c r="DES2" s="679"/>
      <c r="DET2" s="679"/>
      <c r="DEU2" s="679"/>
      <c r="DEV2" s="679"/>
      <c r="DEW2" s="679"/>
      <c r="DEX2" s="679"/>
      <c r="DEY2" s="679"/>
      <c r="DEZ2" s="679"/>
      <c r="DFA2" s="679"/>
      <c r="DFB2" s="679"/>
      <c r="DFC2" s="679"/>
      <c r="DFD2" s="679"/>
      <c r="DFE2" s="679"/>
      <c r="DFF2" s="679"/>
      <c r="DFG2" s="679"/>
      <c r="DFH2" s="679"/>
      <c r="DFI2" s="679"/>
      <c r="DFJ2" s="679"/>
      <c r="DFK2" s="679"/>
      <c r="DFL2" s="679"/>
      <c r="DFM2" s="679"/>
      <c r="DFN2" s="679"/>
      <c r="DFO2" s="679"/>
      <c r="DFP2" s="679"/>
      <c r="DFQ2" s="679"/>
      <c r="DFR2" s="679"/>
      <c r="DFS2" s="679"/>
      <c r="DFT2" s="679"/>
      <c r="DFU2" s="679"/>
      <c r="DFV2" s="679"/>
      <c r="DFW2" s="679"/>
      <c r="DFX2" s="679"/>
      <c r="DFY2" s="679"/>
      <c r="DFZ2" s="679"/>
      <c r="DGA2" s="679"/>
      <c r="DGB2" s="679"/>
      <c r="DGC2" s="679"/>
      <c r="DGD2" s="679"/>
      <c r="DGE2" s="679"/>
      <c r="DGF2" s="679"/>
      <c r="DGG2" s="679"/>
      <c r="DGH2" s="679"/>
      <c r="DGI2" s="679"/>
      <c r="DGJ2" s="679"/>
      <c r="DGK2" s="679"/>
      <c r="DGL2" s="679"/>
      <c r="DGM2" s="679"/>
      <c r="DGN2" s="679"/>
      <c r="DGO2" s="679"/>
      <c r="DGP2" s="679"/>
      <c r="DGQ2" s="679"/>
      <c r="DGR2" s="679"/>
      <c r="DGS2" s="679"/>
      <c r="DGT2" s="679"/>
      <c r="DGU2" s="679"/>
      <c r="DGV2" s="679"/>
      <c r="DGW2" s="679"/>
      <c r="DGX2" s="679"/>
      <c r="DGY2" s="679"/>
      <c r="DGZ2" s="679"/>
      <c r="DHA2" s="679"/>
      <c r="DHB2" s="679"/>
      <c r="DHC2" s="679"/>
      <c r="DHD2" s="679"/>
      <c r="DHE2" s="679"/>
      <c r="DHF2" s="679"/>
      <c r="DHG2" s="679"/>
      <c r="DHH2" s="679"/>
      <c r="DHI2" s="679"/>
      <c r="DHJ2" s="679"/>
      <c r="DHK2" s="679"/>
      <c r="DHL2" s="679"/>
      <c r="DHM2" s="679"/>
      <c r="DHN2" s="679"/>
      <c r="DHO2" s="679"/>
      <c r="DHP2" s="679"/>
      <c r="DHQ2" s="679"/>
      <c r="DHR2" s="679"/>
      <c r="DHS2" s="679"/>
      <c r="DHT2" s="679"/>
      <c r="DHU2" s="679"/>
      <c r="DHV2" s="679"/>
      <c r="DHW2" s="679"/>
      <c r="DHX2" s="679"/>
      <c r="DHY2" s="679"/>
      <c r="DHZ2" s="679"/>
      <c r="DIA2" s="679"/>
      <c r="DIB2" s="679"/>
      <c r="DIC2" s="679"/>
      <c r="DID2" s="679"/>
      <c r="DIE2" s="679"/>
      <c r="DIF2" s="679"/>
      <c r="DIG2" s="679"/>
      <c r="DIH2" s="679"/>
      <c r="DII2" s="679"/>
      <c r="DIJ2" s="679"/>
      <c r="DIK2" s="679"/>
      <c r="DIL2" s="679"/>
      <c r="DIM2" s="679"/>
      <c r="DIN2" s="679"/>
      <c r="DIO2" s="679"/>
      <c r="DIP2" s="679"/>
      <c r="DIQ2" s="679"/>
      <c r="DIR2" s="679"/>
      <c r="DIS2" s="679"/>
      <c r="DIT2" s="679"/>
      <c r="DIU2" s="679"/>
      <c r="DIV2" s="679"/>
      <c r="DIW2" s="679"/>
      <c r="DIX2" s="679"/>
      <c r="DIY2" s="679"/>
      <c r="DIZ2" s="679"/>
      <c r="DJA2" s="679"/>
      <c r="DJB2" s="679"/>
      <c r="DJC2" s="679"/>
      <c r="DJD2" s="679"/>
      <c r="DJE2" s="679"/>
      <c r="DJF2" s="679"/>
      <c r="DJG2" s="679"/>
      <c r="DJH2" s="679"/>
      <c r="DJI2" s="679"/>
      <c r="DJJ2" s="679"/>
      <c r="DJK2" s="679"/>
      <c r="DJL2" s="679"/>
      <c r="DJM2" s="679"/>
      <c r="DJN2" s="679"/>
      <c r="DJO2" s="679"/>
      <c r="DJP2" s="679"/>
      <c r="DJQ2" s="679"/>
      <c r="DJR2" s="679"/>
      <c r="DJS2" s="679"/>
      <c r="DJT2" s="679"/>
      <c r="DJU2" s="679"/>
      <c r="DJV2" s="679"/>
      <c r="DJW2" s="679"/>
      <c r="DJX2" s="679"/>
      <c r="DJY2" s="679"/>
      <c r="DJZ2" s="679"/>
      <c r="DKA2" s="679"/>
      <c r="DKB2" s="679"/>
      <c r="DKC2" s="679"/>
      <c r="DKD2" s="679"/>
      <c r="DKE2" s="679"/>
      <c r="DKF2" s="679"/>
      <c r="DKG2" s="679"/>
      <c r="DKH2" s="679"/>
      <c r="DKI2" s="679"/>
      <c r="DKJ2" s="679"/>
      <c r="DKK2" s="679"/>
      <c r="DKL2" s="679"/>
      <c r="DKM2" s="679"/>
      <c r="DKN2" s="679"/>
      <c r="DKO2" s="679"/>
      <c r="DKP2" s="679"/>
      <c r="DKQ2" s="679"/>
      <c r="DKR2" s="679"/>
      <c r="DKS2" s="679"/>
      <c r="DKT2" s="679"/>
      <c r="DKU2" s="679"/>
      <c r="DKV2" s="679"/>
      <c r="DKW2" s="679"/>
      <c r="DKX2" s="679"/>
      <c r="DKY2" s="679"/>
      <c r="DKZ2" s="679"/>
      <c r="DLA2" s="679"/>
      <c r="DLB2" s="679"/>
      <c r="DLC2" s="679"/>
      <c r="DLD2" s="679"/>
      <c r="DLE2" s="679"/>
      <c r="DLF2" s="679"/>
      <c r="DLG2" s="679"/>
      <c r="DLH2" s="679"/>
      <c r="DLI2" s="679"/>
      <c r="DLJ2" s="679"/>
      <c r="DLK2" s="679"/>
      <c r="DLL2" s="679"/>
      <c r="DLM2" s="679"/>
      <c r="DLN2" s="679"/>
      <c r="DLO2" s="679"/>
      <c r="DLP2" s="679"/>
      <c r="DLQ2" s="679"/>
      <c r="DLR2" s="679"/>
      <c r="DLS2" s="679"/>
      <c r="DLT2" s="679"/>
      <c r="DLU2" s="679"/>
      <c r="DLV2" s="679"/>
      <c r="DLW2" s="679"/>
      <c r="DLX2" s="679"/>
      <c r="DLY2" s="679"/>
      <c r="DLZ2" s="679"/>
      <c r="DMA2" s="679"/>
      <c r="DMB2" s="679"/>
      <c r="DMC2" s="679"/>
      <c r="DMD2" s="679"/>
      <c r="DME2" s="679"/>
      <c r="DMF2" s="679"/>
      <c r="DMG2" s="679"/>
      <c r="DMH2" s="679"/>
      <c r="DMI2" s="679"/>
      <c r="DMJ2" s="679"/>
      <c r="DMK2" s="679"/>
      <c r="DML2" s="679"/>
      <c r="DMM2" s="679"/>
      <c r="DMN2" s="679"/>
      <c r="DMO2" s="679"/>
      <c r="DMP2" s="679"/>
      <c r="DMQ2" s="679"/>
      <c r="DMR2" s="679"/>
      <c r="DMS2" s="679"/>
      <c r="DMT2" s="679"/>
      <c r="DMU2" s="679"/>
      <c r="DMV2" s="679"/>
      <c r="DMW2" s="679"/>
      <c r="DMX2" s="679"/>
      <c r="DMY2" s="679"/>
      <c r="DMZ2" s="679"/>
      <c r="DNA2" s="679"/>
      <c r="DNB2" s="679"/>
      <c r="DNC2" s="679"/>
      <c r="DND2" s="679"/>
      <c r="DNE2" s="679"/>
      <c r="DNF2" s="679"/>
      <c r="DNG2" s="679"/>
      <c r="DNH2" s="679"/>
      <c r="DNI2" s="679"/>
      <c r="DNJ2" s="679"/>
      <c r="DNK2" s="679"/>
      <c r="DNL2" s="679"/>
      <c r="DNM2" s="679"/>
      <c r="DNN2" s="679"/>
      <c r="DNO2" s="679"/>
      <c r="DNP2" s="679"/>
      <c r="DNQ2" s="679"/>
      <c r="DNR2" s="679"/>
      <c r="DNS2" s="679"/>
      <c r="DNT2" s="679"/>
      <c r="DNU2" s="679"/>
      <c r="DNV2" s="679"/>
      <c r="DNW2" s="679"/>
      <c r="DNX2" s="679"/>
      <c r="DNY2" s="679"/>
      <c r="DNZ2" s="679"/>
      <c r="DOA2" s="679"/>
      <c r="DOB2" s="679"/>
      <c r="DOC2" s="679"/>
      <c r="DOD2" s="679"/>
      <c r="DOE2" s="679"/>
      <c r="DOF2" s="679"/>
      <c r="DOG2" s="679"/>
      <c r="DOH2" s="679"/>
      <c r="DOI2" s="679"/>
      <c r="DOJ2" s="679"/>
      <c r="DOK2" s="679"/>
      <c r="DOL2" s="679"/>
      <c r="DOM2" s="679"/>
      <c r="DON2" s="679"/>
      <c r="DOO2" s="679"/>
      <c r="DOP2" s="679"/>
      <c r="DOQ2" s="679"/>
      <c r="DOR2" s="679"/>
      <c r="DOS2" s="679"/>
      <c r="DOT2" s="679"/>
      <c r="DOU2" s="679"/>
      <c r="DOV2" s="679"/>
      <c r="DOW2" s="679"/>
      <c r="DOX2" s="679"/>
      <c r="DOY2" s="679"/>
      <c r="DOZ2" s="679"/>
      <c r="DPA2" s="679"/>
      <c r="DPB2" s="679"/>
      <c r="DPC2" s="679"/>
      <c r="DPD2" s="679"/>
      <c r="DPE2" s="679"/>
      <c r="DPF2" s="679"/>
      <c r="DPG2" s="679"/>
      <c r="DPH2" s="679"/>
      <c r="DPI2" s="679"/>
      <c r="DPJ2" s="679"/>
      <c r="DPK2" s="679"/>
      <c r="DPL2" s="679"/>
      <c r="DPM2" s="679"/>
      <c r="DPN2" s="679"/>
      <c r="DPO2" s="679"/>
      <c r="DPP2" s="679"/>
      <c r="DPQ2" s="679"/>
      <c r="DPR2" s="679"/>
      <c r="DPS2" s="679"/>
      <c r="DPT2" s="679"/>
      <c r="DPU2" s="679"/>
      <c r="DPV2" s="679"/>
      <c r="DPW2" s="679"/>
      <c r="DPX2" s="679"/>
      <c r="DPY2" s="679"/>
      <c r="DPZ2" s="679"/>
      <c r="DQA2" s="679"/>
      <c r="DQB2" s="679"/>
      <c r="DQC2" s="679"/>
      <c r="DQD2" s="679"/>
      <c r="DQE2" s="679"/>
      <c r="DQF2" s="679"/>
      <c r="DQG2" s="679"/>
      <c r="DQH2" s="679"/>
      <c r="DQI2" s="679"/>
      <c r="DQJ2" s="679"/>
      <c r="DQK2" s="679"/>
      <c r="DQL2" s="679"/>
      <c r="DQM2" s="679"/>
      <c r="DQN2" s="679"/>
      <c r="DQO2" s="679"/>
      <c r="DQP2" s="679"/>
      <c r="DQQ2" s="679"/>
      <c r="DQR2" s="679"/>
      <c r="DQS2" s="679"/>
      <c r="DQT2" s="679"/>
      <c r="DQU2" s="679"/>
      <c r="DQV2" s="679"/>
      <c r="DQW2" s="679"/>
      <c r="DQX2" s="679"/>
      <c r="DQY2" s="679"/>
      <c r="DQZ2" s="679"/>
      <c r="DRA2" s="679"/>
      <c r="DRB2" s="679"/>
      <c r="DRC2" s="679"/>
      <c r="DRD2" s="679"/>
      <c r="DRE2" s="679"/>
      <c r="DRF2" s="679"/>
      <c r="DRG2" s="679"/>
      <c r="DRH2" s="679"/>
      <c r="DRI2" s="679"/>
      <c r="DRJ2" s="679"/>
      <c r="DRK2" s="679"/>
      <c r="DRL2" s="679"/>
      <c r="DRM2" s="679"/>
      <c r="DRN2" s="679"/>
      <c r="DRO2" s="679"/>
      <c r="DRP2" s="679"/>
      <c r="DRQ2" s="679"/>
      <c r="DRR2" s="679"/>
      <c r="DRS2" s="679"/>
      <c r="DRT2" s="679"/>
      <c r="DRU2" s="679"/>
      <c r="DRV2" s="679"/>
      <c r="DRW2" s="679"/>
      <c r="DRX2" s="679"/>
      <c r="DRY2" s="679"/>
      <c r="DRZ2" s="679"/>
      <c r="DSA2" s="679"/>
      <c r="DSB2" s="679"/>
      <c r="DSC2" s="679"/>
      <c r="DSD2" s="679"/>
      <c r="DSE2" s="679"/>
      <c r="DSF2" s="679"/>
      <c r="DSG2" s="679"/>
      <c r="DSH2" s="679"/>
      <c r="DSI2" s="679"/>
      <c r="DSJ2" s="679"/>
      <c r="DSK2" s="679"/>
      <c r="DSL2" s="679"/>
      <c r="DSM2" s="679"/>
      <c r="DSN2" s="679"/>
      <c r="DSO2" s="679"/>
      <c r="DSP2" s="679"/>
      <c r="DSQ2" s="679"/>
      <c r="DSR2" s="679"/>
      <c r="DSS2" s="679"/>
      <c r="DST2" s="679"/>
      <c r="DSU2" s="679"/>
      <c r="DSV2" s="679"/>
      <c r="DSW2" s="679"/>
      <c r="DSX2" s="679"/>
      <c r="DSY2" s="679"/>
      <c r="DSZ2" s="679"/>
      <c r="DTA2" s="679"/>
      <c r="DTB2" s="679"/>
      <c r="DTC2" s="679"/>
      <c r="DTD2" s="679"/>
      <c r="DTE2" s="679"/>
      <c r="DTF2" s="679"/>
      <c r="DTG2" s="679"/>
      <c r="DTH2" s="679"/>
      <c r="DTI2" s="679"/>
      <c r="DTJ2" s="679"/>
      <c r="DTK2" s="679"/>
      <c r="DTL2" s="679"/>
      <c r="DTM2" s="679"/>
      <c r="DTN2" s="679"/>
      <c r="DTO2" s="679"/>
      <c r="DTP2" s="679"/>
      <c r="DTQ2" s="679"/>
      <c r="DTR2" s="679"/>
      <c r="DTS2" s="679"/>
      <c r="DTT2" s="679"/>
      <c r="DTU2" s="679"/>
      <c r="DTV2" s="679"/>
      <c r="DTW2" s="679"/>
      <c r="DTX2" s="679"/>
      <c r="DTY2" s="679"/>
      <c r="DTZ2" s="679"/>
      <c r="DUA2" s="679"/>
      <c r="DUB2" s="679"/>
      <c r="DUC2" s="679"/>
      <c r="DUD2" s="679"/>
      <c r="DUE2" s="679"/>
      <c r="DUF2" s="679"/>
      <c r="DUG2" s="679"/>
      <c r="DUH2" s="679"/>
      <c r="DUI2" s="679"/>
      <c r="DUJ2" s="679"/>
      <c r="DUK2" s="679"/>
      <c r="DUL2" s="679"/>
      <c r="DUM2" s="679"/>
      <c r="DUN2" s="679"/>
      <c r="DUO2" s="679"/>
      <c r="DUP2" s="679"/>
      <c r="DUQ2" s="679"/>
      <c r="DUR2" s="679"/>
      <c r="DUS2" s="679"/>
      <c r="DUT2" s="679"/>
      <c r="DUU2" s="679"/>
      <c r="DUV2" s="679"/>
      <c r="DUW2" s="679"/>
      <c r="DUX2" s="679"/>
      <c r="DUY2" s="679"/>
      <c r="DUZ2" s="679"/>
      <c r="DVA2" s="679"/>
      <c r="DVB2" s="679"/>
      <c r="DVC2" s="679"/>
      <c r="DVD2" s="679"/>
      <c r="DVE2" s="679"/>
      <c r="DVF2" s="679"/>
      <c r="DVG2" s="679"/>
      <c r="DVH2" s="679"/>
      <c r="DVI2" s="679"/>
      <c r="DVJ2" s="679"/>
      <c r="DVK2" s="679"/>
      <c r="DVL2" s="679"/>
      <c r="DVM2" s="679"/>
      <c r="DVN2" s="679"/>
      <c r="DVO2" s="679"/>
      <c r="DVP2" s="679"/>
      <c r="DVQ2" s="679"/>
      <c r="DVR2" s="679"/>
      <c r="DVS2" s="679"/>
      <c r="DVT2" s="679"/>
      <c r="DVU2" s="679"/>
      <c r="DVV2" s="679"/>
      <c r="DVW2" s="679"/>
      <c r="DVX2" s="679"/>
      <c r="DVY2" s="679"/>
      <c r="DVZ2" s="679"/>
      <c r="DWA2" s="679"/>
      <c r="DWB2" s="679"/>
      <c r="DWC2" s="679"/>
      <c r="DWD2" s="679"/>
      <c r="DWE2" s="679"/>
      <c r="DWF2" s="679"/>
      <c r="DWG2" s="679"/>
      <c r="DWH2" s="679"/>
      <c r="DWI2" s="679"/>
      <c r="DWJ2" s="679"/>
      <c r="DWK2" s="679"/>
      <c r="DWL2" s="679"/>
      <c r="DWM2" s="679"/>
      <c r="DWN2" s="679"/>
      <c r="DWO2" s="679"/>
      <c r="DWP2" s="679"/>
      <c r="DWQ2" s="679"/>
      <c r="DWR2" s="679"/>
      <c r="DWS2" s="679"/>
      <c r="DWT2" s="679"/>
      <c r="DWU2" s="679"/>
      <c r="DWV2" s="679"/>
      <c r="DWW2" s="679"/>
      <c r="DWX2" s="679"/>
      <c r="DWY2" s="679"/>
      <c r="DWZ2" s="679"/>
      <c r="DXA2" s="679"/>
      <c r="DXB2" s="679"/>
      <c r="DXC2" s="679"/>
      <c r="DXD2" s="679"/>
      <c r="DXE2" s="679"/>
      <c r="DXF2" s="679"/>
      <c r="DXG2" s="679"/>
      <c r="DXH2" s="679"/>
      <c r="DXI2" s="679"/>
      <c r="DXJ2" s="679"/>
      <c r="DXK2" s="679"/>
      <c r="DXL2" s="679"/>
      <c r="DXM2" s="679"/>
      <c r="DXN2" s="679"/>
      <c r="DXO2" s="679"/>
      <c r="DXP2" s="679"/>
      <c r="DXQ2" s="679"/>
      <c r="DXR2" s="679"/>
      <c r="DXS2" s="679"/>
      <c r="DXT2" s="679"/>
      <c r="DXU2" s="679"/>
      <c r="DXV2" s="679"/>
      <c r="DXW2" s="679"/>
      <c r="DXX2" s="679"/>
      <c r="DXY2" s="679"/>
      <c r="DXZ2" s="679"/>
      <c r="DYA2" s="679"/>
      <c r="DYB2" s="679"/>
      <c r="DYC2" s="679"/>
      <c r="DYD2" s="679"/>
      <c r="DYE2" s="679"/>
      <c r="DYF2" s="679"/>
      <c r="DYG2" s="679"/>
      <c r="DYH2" s="679"/>
      <c r="DYI2" s="679"/>
      <c r="DYJ2" s="679"/>
      <c r="DYK2" s="679"/>
      <c r="DYL2" s="679"/>
      <c r="DYM2" s="679"/>
      <c r="DYN2" s="679"/>
      <c r="DYO2" s="679"/>
      <c r="DYP2" s="679"/>
      <c r="DYQ2" s="679"/>
      <c r="DYR2" s="679"/>
      <c r="DYS2" s="679"/>
      <c r="DYT2" s="679"/>
      <c r="DYU2" s="679"/>
      <c r="DYV2" s="679"/>
      <c r="DYW2" s="679"/>
      <c r="DYX2" s="679"/>
      <c r="DYY2" s="679"/>
      <c r="DYZ2" s="679"/>
      <c r="DZA2" s="679"/>
      <c r="DZB2" s="679"/>
      <c r="DZC2" s="679"/>
      <c r="DZD2" s="679"/>
      <c r="DZE2" s="679"/>
      <c r="DZF2" s="679"/>
      <c r="DZG2" s="679"/>
      <c r="DZH2" s="679"/>
      <c r="DZI2" s="679"/>
      <c r="DZJ2" s="679"/>
      <c r="DZK2" s="679"/>
      <c r="DZL2" s="679"/>
      <c r="DZM2" s="679"/>
      <c r="DZN2" s="679"/>
      <c r="DZO2" s="679"/>
      <c r="DZP2" s="679"/>
      <c r="DZQ2" s="679"/>
      <c r="DZR2" s="679"/>
      <c r="DZS2" s="679"/>
      <c r="DZT2" s="679"/>
      <c r="DZU2" s="679"/>
      <c r="DZV2" s="679"/>
      <c r="DZW2" s="679"/>
      <c r="DZX2" s="679"/>
      <c r="DZY2" s="679"/>
      <c r="DZZ2" s="679"/>
      <c r="EAA2" s="679"/>
      <c r="EAB2" s="679"/>
      <c r="EAC2" s="679"/>
      <c r="EAD2" s="679"/>
      <c r="EAE2" s="679"/>
      <c r="EAF2" s="679"/>
      <c r="EAG2" s="679"/>
      <c r="EAH2" s="679"/>
      <c r="EAI2" s="679"/>
      <c r="EAJ2" s="679"/>
      <c r="EAK2" s="679"/>
      <c r="EAL2" s="679"/>
      <c r="EAM2" s="679"/>
      <c r="EAN2" s="679"/>
      <c r="EAO2" s="679"/>
      <c r="EAP2" s="679"/>
      <c r="EAQ2" s="679"/>
      <c r="EAR2" s="679"/>
      <c r="EAS2" s="679"/>
      <c r="EAT2" s="679"/>
      <c r="EAU2" s="679"/>
      <c r="EAV2" s="679"/>
      <c r="EAW2" s="679"/>
      <c r="EAX2" s="679"/>
      <c r="EAY2" s="679"/>
      <c r="EAZ2" s="679"/>
      <c r="EBA2" s="679"/>
      <c r="EBB2" s="679"/>
      <c r="EBC2" s="679"/>
      <c r="EBD2" s="679"/>
      <c r="EBE2" s="679"/>
      <c r="EBF2" s="679"/>
      <c r="EBG2" s="679"/>
      <c r="EBH2" s="679"/>
      <c r="EBI2" s="679"/>
      <c r="EBJ2" s="679"/>
      <c r="EBK2" s="679"/>
      <c r="EBL2" s="679"/>
      <c r="EBM2" s="679"/>
      <c r="EBN2" s="679"/>
      <c r="EBO2" s="679"/>
      <c r="EBP2" s="679"/>
      <c r="EBQ2" s="679"/>
      <c r="EBR2" s="679"/>
      <c r="EBS2" s="679"/>
      <c r="EBT2" s="679"/>
      <c r="EBU2" s="679"/>
      <c r="EBV2" s="679"/>
      <c r="EBW2" s="679"/>
      <c r="EBX2" s="679"/>
      <c r="EBY2" s="679"/>
      <c r="EBZ2" s="679"/>
      <c r="ECA2" s="679"/>
      <c r="ECB2" s="679"/>
      <c r="ECC2" s="679"/>
      <c r="ECD2" s="679"/>
      <c r="ECE2" s="679"/>
      <c r="ECF2" s="679"/>
      <c r="ECG2" s="679"/>
      <c r="ECH2" s="679"/>
      <c r="ECI2" s="679"/>
      <c r="ECJ2" s="679"/>
      <c r="ECK2" s="679"/>
      <c r="ECL2" s="679"/>
      <c r="ECM2" s="679"/>
      <c r="ECN2" s="679"/>
      <c r="ECO2" s="679"/>
      <c r="ECP2" s="679"/>
      <c r="ECQ2" s="679"/>
      <c r="ECR2" s="679"/>
      <c r="ECS2" s="679"/>
      <c r="ECT2" s="679"/>
      <c r="ECU2" s="679"/>
      <c r="ECV2" s="679"/>
      <c r="ECW2" s="679"/>
      <c r="ECX2" s="679"/>
      <c r="ECY2" s="679"/>
      <c r="ECZ2" s="679"/>
      <c r="EDA2" s="679"/>
      <c r="EDB2" s="679"/>
      <c r="EDC2" s="679"/>
      <c r="EDD2" s="679"/>
      <c r="EDE2" s="679"/>
      <c r="EDF2" s="679"/>
      <c r="EDG2" s="679"/>
      <c r="EDH2" s="679"/>
      <c r="EDI2" s="679"/>
      <c r="EDJ2" s="679"/>
      <c r="EDK2" s="679"/>
      <c r="EDL2" s="679"/>
      <c r="EDM2" s="679"/>
      <c r="EDN2" s="679"/>
      <c r="EDO2" s="679"/>
      <c r="EDP2" s="679"/>
      <c r="EDQ2" s="679"/>
      <c r="EDR2" s="679"/>
      <c r="EDS2" s="679"/>
      <c r="EDT2" s="679"/>
      <c r="EDU2" s="679"/>
      <c r="EDV2" s="679"/>
      <c r="EDW2" s="679"/>
      <c r="EDX2" s="679"/>
      <c r="EDY2" s="679"/>
      <c r="EDZ2" s="679"/>
      <c r="EEA2" s="679"/>
      <c r="EEB2" s="679"/>
      <c r="EEC2" s="679"/>
      <c r="EED2" s="679"/>
      <c r="EEE2" s="679"/>
      <c r="EEF2" s="679"/>
      <c r="EEG2" s="679"/>
      <c r="EEH2" s="679"/>
      <c r="EEI2" s="679"/>
      <c r="EEJ2" s="679"/>
      <c r="EEK2" s="679"/>
      <c r="EEL2" s="679"/>
      <c r="EEM2" s="679"/>
      <c r="EEN2" s="679"/>
      <c r="EEO2" s="679"/>
      <c r="EEP2" s="679"/>
      <c r="EEQ2" s="679"/>
      <c r="EER2" s="679"/>
      <c r="EES2" s="679"/>
      <c r="EET2" s="679"/>
      <c r="EEU2" s="679"/>
      <c r="EEV2" s="679"/>
      <c r="EEW2" s="679"/>
      <c r="EEX2" s="679"/>
      <c r="EEY2" s="679"/>
      <c r="EEZ2" s="679"/>
      <c r="EFA2" s="679"/>
      <c r="EFB2" s="679"/>
      <c r="EFC2" s="679"/>
      <c r="EFD2" s="679"/>
      <c r="EFE2" s="679"/>
      <c r="EFF2" s="679"/>
      <c r="EFG2" s="679"/>
      <c r="EFH2" s="679"/>
      <c r="EFI2" s="679"/>
      <c r="EFJ2" s="679"/>
      <c r="EFK2" s="679"/>
      <c r="EFL2" s="679"/>
      <c r="EFM2" s="679"/>
      <c r="EFN2" s="679"/>
      <c r="EFO2" s="679"/>
      <c r="EFP2" s="679"/>
      <c r="EFQ2" s="679"/>
      <c r="EFR2" s="679"/>
      <c r="EFS2" s="679"/>
      <c r="EFT2" s="679"/>
      <c r="EFU2" s="679"/>
      <c r="EFV2" s="679"/>
      <c r="EFW2" s="679"/>
      <c r="EFX2" s="679"/>
      <c r="EFY2" s="679"/>
      <c r="EFZ2" s="679"/>
      <c r="EGA2" s="679"/>
      <c r="EGB2" s="679"/>
      <c r="EGC2" s="679"/>
      <c r="EGD2" s="679"/>
      <c r="EGE2" s="679"/>
      <c r="EGF2" s="679"/>
      <c r="EGG2" s="679"/>
      <c r="EGH2" s="679"/>
      <c r="EGI2" s="679"/>
      <c r="EGJ2" s="679"/>
      <c r="EGK2" s="679"/>
      <c r="EGL2" s="679"/>
      <c r="EGM2" s="679"/>
      <c r="EGN2" s="679"/>
      <c r="EGO2" s="679"/>
      <c r="EGP2" s="679"/>
      <c r="EGQ2" s="679"/>
      <c r="EGR2" s="679"/>
      <c r="EGS2" s="679"/>
      <c r="EGT2" s="679"/>
      <c r="EGU2" s="679"/>
      <c r="EGV2" s="679"/>
      <c r="EGW2" s="679"/>
      <c r="EGX2" s="679"/>
      <c r="EGY2" s="679"/>
      <c r="EGZ2" s="679"/>
      <c r="EHA2" s="679"/>
      <c r="EHB2" s="679"/>
      <c r="EHC2" s="679"/>
      <c r="EHD2" s="679"/>
      <c r="EHE2" s="679"/>
      <c r="EHF2" s="679"/>
      <c r="EHG2" s="679"/>
      <c r="EHH2" s="679"/>
      <c r="EHI2" s="679"/>
      <c r="EHJ2" s="679"/>
      <c r="EHK2" s="679"/>
      <c r="EHL2" s="679"/>
      <c r="EHM2" s="679"/>
      <c r="EHN2" s="679"/>
      <c r="EHO2" s="679"/>
      <c r="EHP2" s="679"/>
      <c r="EHQ2" s="679"/>
      <c r="EHR2" s="679"/>
      <c r="EHS2" s="679"/>
      <c r="EHT2" s="679"/>
      <c r="EHU2" s="679"/>
      <c r="EHV2" s="679"/>
      <c r="EHW2" s="679"/>
      <c r="EHX2" s="679"/>
      <c r="EHY2" s="679"/>
      <c r="EHZ2" s="679"/>
      <c r="EIA2" s="679"/>
      <c r="EIB2" s="679"/>
      <c r="EIC2" s="679"/>
      <c r="EID2" s="679"/>
      <c r="EIE2" s="679"/>
      <c r="EIF2" s="679"/>
      <c r="EIG2" s="679"/>
      <c r="EIH2" s="679"/>
      <c r="EII2" s="679"/>
      <c r="EIJ2" s="679"/>
      <c r="EIK2" s="679"/>
      <c r="EIL2" s="679"/>
      <c r="EIM2" s="679"/>
      <c r="EIN2" s="679"/>
      <c r="EIO2" s="679"/>
      <c r="EIP2" s="679"/>
      <c r="EIQ2" s="679"/>
      <c r="EIR2" s="679"/>
      <c r="EIS2" s="679"/>
      <c r="EIT2" s="679"/>
      <c r="EIU2" s="679"/>
      <c r="EIV2" s="679"/>
      <c r="EIW2" s="679"/>
      <c r="EIX2" s="679"/>
      <c r="EIY2" s="679"/>
      <c r="EIZ2" s="679"/>
      <c r="EJA2" s="679"/>
      <c r="EJB2" s="679"/>
      <c r="EJC2" s="679"/>
      <c r="EJD2" s="679"/>
      <c r="EJE2" s="679"/>
      <c r="EJF2" s="679"/>
      <c r="EJG2" s="679"/>
      <c r="EJH2" s="679"/>
      <c r="EJI2" s="679"/>
      <c r="EJJ2" s="679"/>
      <c r="EJK2" s="679"/>
      <c r="EJL2" s="679"/>
      <c r="EJM2" s="679"/>
      <c r="EJN2" s="679"/>
      <c r="EJO2" s="679"/>
      <c r="EJP2" s="679"/>
      <c r="EJQ2" s="679"/>
      <c r="EJR2" s="679"/>
      <c r="EJS2" s="679"/>
      <c r="EJT2" s="679"/>
      <c r="EJU2" s="679"/>
      <c r="EJV2" s="679"/>
      <c r="EJW2" s="679"/>
      <c r="EJX2" s="679"/>
      <c r="EJY2" s="679"/>
      <c r="EJZ2" s="679"/>
      <c r="EKA2" s="679"/>
      <c r="EKB2" s="679"/>
      <c r="EKC2" s="679"/>
      <c r="EKD2" s="679"/>
      <c r="EKE2" s="679"/>
      <c r="EKF2" s="679"/>
      <c r="EKG2" s="679"/>
      <c r="EKH2" s="679"/>
      <c r="EKI2" s="679"/>
      <c r="EKJ2" s="679"/>
      <c r="EKK2" s="679"/>
      <c r="EKL2" s="679"/>
      <c r="EKM2" s="679"/>
      <c r="EKN2" s="679"/>
      <c r="EKO2" s="679"/>
      <c r="EKP2" s="679"/>
      <c r="EKQ2" s="679"/>
      <c r="EKR2" s="679"/>
      <c r="EKS2" s="679"/>
      <c r="EKT2" s="679"/>
      <c r="EKU2" s="679"/>
      <c r="EKV2" s="679"/>
      <c r="EKW2" s="679"/>
      <c r="EKX2" s="679"/>
      <c r="EKY2" s="679"/>
      <c r="EKZ2" s="679"/>
      <c r="ELA2" s="679"/>
      <c r="ELB2" s="679"/>
      <c r="ELC2" s="679"/>
      <c r="ELD2" s="679"/>
      <c r="ELE2" s="679"/>
      <c r="ELF2" s="679"/>
      <c r="ELG2" s="679"/>
      <c r="ELH2" s="679"/>
      <c r="ELI2" s="679"/>
      <c r="ELJ2" s="679"/>
      <c r="ELK2" s="679"/>
      <c r="ELL2" s="679"/>
      <c r="ELM2" s="679"/>
      <c r="ELN2" s="679"/>
      <c r="ELO2" s="679"/>
      <c r="ELP2" s="679"/>
      <c r="ELQ2" s="679"/>
      <c r="ELR2" s="679"/>
      <c r="ELS2" s="679"/>
      <c r="ELT2" s="679"/>
      <c r="ELU2" s="679"/>
      <c r="ELV2" s="679"/>
      <c r="ELW2" s="679"/>
      <c r="ELX2" s="679"/>
      <c r="ELY2" s="679"/>
      <c r="ELZ2" s="679"/>
      <c r="EMA2" s="679"/>
      <c r="EMB2" s="679"/>
      <c r="EMC2" s="679"/>
      <c r="EMD2" s="679"/>
      <c r="EME2" s="679"/>
      <c r="EMF2" s="679"/>
      <c r="EMG2" s="679"/>
      <c r="EMH2" s="679"/>
      <c r="EMI2" s="679"/>
      <c r="EMJ2" s="679"/>
      <c r="EMK2" s="679"/>
      <c r="EML2" s="679"/>
      <c r="EMM2" s="679"/>
      <c r="EMN2" s="679"/>
      <c r="EMO2" s="679"/>
      <c r="EMP2" s="679"/>
      <c r="EMQ2" s="679"/>
      <c r="EMR2" s="679"/>
      <c r="EMS2" s="679"/>
      <c r="EMT2" s="679"/>
      <c r="EMU2" s="679"/>
      <c r="EMV2" s="679"/>
      <c r="EMW2" s="679"/>
      <c r="EMX2" s="679"/>
      <c r="EMY2" s="679"/>
      <c r="EMZ2" s="679"/>
      <c r="ENA2" s="679"/>
      <c r="ENB2" s="679"/>
      <c r="ENC2" s="679"/>
      <c r="END2" s="679"/>
      <c r="ENE2" s="679"/>
      <c r="ENF2" s="679"/>
      <c r="ENG2" s="679"/>
      <c r="ENH2" s="679"/>
      <c r="ENI2" s="679"/>
      <c r="ENJ2" s="679"/>
      <c r="ENK2" s="679"/>
      <c r="ENL2" s="679"/>
      <c r="ENM2" s="679"/>
      <c r="ENN2" s="679"/>
      <c r="ENO2" s="679"/>
      <c r="ENP2" s="679"/>
      <c r="ENQ2" s="679"/>
      <c r="ENR2" s="679"/>
      <c r="ENS2" s="679"/>
      <c r="ENT2" s="679"/>
      <c r="ENU2" s="679"/>
      <c r="ENV2" s="679"/>
      <c r="ENW2" s="679"/>
      <c r="ENX2" s="679"/>
      <c r="ENY2" s="679"/>
      <c r="ENZ2" s="679"/>
      <c r="EOA2" s="679"/>
      <c r="EOB2" s="679"/>
      <c r="EOC2" s="679"/>
      <c r="EOD2" s="679"/>
      <c r="EOE2" s="679"/>
      <c r="EOF2" s="679"/>
      <c r="EOG2" s="679"/>
      <c r="EOH2" s="679"/>
      <c r="EOI2" s="679"/>
      <c r="EOJ2" s="679"/>
      <c r="EOK2" s="679"/>
      <c r="EOL2" s="679"/>
      <c r="EOM2" s="679"/>
      <c r="EON2" s="679"/>
      <c r="EOO2" s="679"/>
      <c r="EOP2" s="679"/>
      <c r="EOQ2" s="679"/>
      <c r="EOR2" s="679"/>
      <c r="EOS2" s="679"/>
      <c r="EOT2" s="679"/>
      <c r="EOU2" s="679"/>
      <c r="EOV2" s="679"/>
      <c r="EOW2" s="679"/>
      <c r="EOX2" s="679"/>
      <c r="EOY2" s="679"/>
      <c r="EOZ2" s="679"/>
      <c r="EPA2" s="679"/>
      <c r="EPB2" s="679"/>
      <c r="EPC2" s="679"/>
      <c r="EPD2" s="679"/>
      <c r="EPE2" s="679"/>
      <c r="EPF2" s="679"/>
      <c r="EPG2" s="679"/>
      <c r="EPH2" s="679"/>
      <c r="EPI2" s="679"/>
      <c r="EPJ2" s="679"/>
      <c r="EPK2" s="679"/>
      <c r="EPL2" s="679"/>
      <c r="EPM2" s="679"/>
      <c r="EPN2" s="679"/>
      <c r="EPO2" s="679"/>
      <c r="EPP2" s="679"/>
      <c r="EPQ2" s="679"/>
      <c r="EPR2" s="679"/>
      <c r="EPS2" s="679"/>
      <c r="EPT2" s="679"/>
      <c r="EPU2" s="679"/>
      <c r="EPV2" s="679"/>
      <c r="EPW2" s="679"/>
      <c r="EPX2" s="679"/>
      <c r="EPY2" s="679"/>
      <c r="EPZ2" s="679"/>
      <c r="EQA2" s="679"/>
      <c r="EQB2" s="679"/>
      <c r="EQC2" s="679"/>
      <c r="EQD2" s="679"/>
      <c r="EQE2" s="679"/>
      <c r="EQF2" s="679"/>
      <c r="EQG2" s="679"/>
      <c r="EQH2" s="679"/>
      <c r="EQI2" s="679"/>
      <c r="EQJ2" s="679"/>
      <c r="EQK2" s="679"/>
      <c r="EQL2" s="679"/>
      <c r="EQM2" s="679"/>
      <c r="EQN2" s="679"/>
      <c r="EQO2" s="679"/>
      <c r="EQP2" s="679"/>
      <c r="EQQ2" s="679"/>
      <c r="EQR2" s="679"/>
      <c r="EQS2" s="679"/>
      <c r="EQT2" s="679"/>
      <c r="EQU2" s="679"/>
      <c r="EQV2" s="679"/>
      <c r="EQW2" s="679"/>
      <c r="EQX2" s="679"/>
      <c r="EQY2" s="679"/>
      <c r="EQZ2" s="679"/>
      <c r="ERA2" s="679"/>
      <c r="ERB2" s="679"/>
      <c r="ERC2" s="679"/>
      <c r="ERD2" s="679"/>
      <c r="ERE2" s="679"/>
      <c r="ERF2" s="679"/>
      <c r="ERG2" s="679"/>
      <c r="ERH2" s="679"/>
      <c r="ERI2" s="679"/>
      <c r="ERJ2" s="679"/>
      <c r="ERK2" s="679"/>
      <c r="ERL2" s="679"/>
      <c r="ERM2" s="679"/>
      <c r="ERN2" s="679"/>
      <c r="ERO2" s="679"/>
      <c r="ERP2" s="679"/>
      <c r="ERQ2" s="679"/>
      <c r="ERR2" s="679"/>
      <c r="ERS2" s="679"/>
      <c r="ERT2" s="679"/>
      <c r="ERU2" s="679"/>
      <c r="ERV2" s="679"/>
      <c r="ERW2" s="679"/>
      <c r="ERX2" s="679"/>
      <c r="ERY2" s="679"/>
      <c r="ERZ2" s="679"/>
      <c r="ESA2" s="679"/>
      <c r="ESB2" s="679"/>
      <c r="ESC2" s="679"/>
      <c r="ESD2" s="679"/>
      <c r="ESE2" s="679"/>
      <c r="ESF2" s="679"/>
      <c r="ESG2" s="679"/>
      <c r="ESH2" s="679"/>
      <c r="ESI2" s="679"/>
      <c r="ESJ2" s="679"/>
      <c r="ESK2" s="679"/>
      <c r="ESL2" s="679"/>
      <c r="ESM2" s="679"/>
      <c r="ESN2" s="679"/>
      <c r="ESO2" s="679"/>
      <c r="ESP2" s="679"/>
      <c r="ESQ2" s="679"/>
      <c r="ESR2" s="679"/>
      <c r="ESS2" s="679"/>
      <c r="EST2" s="679"/>
      <c r="ESU2" s="679"/>
      <c r="ESV2" s="679"/>
      <c r="ESW2" s="679"/>
      <c r="ESX2" s="679"/>
      <c r="ESY2" s="679"/>
      <c r="ESZ2" s="679"/>
      <c r="ETA2" s="679"/>
      <c r="ETB2" s="679"/>
      <c r="ETC2" s="679"/>
      <c r="ETD2" s="679"/>
      <c r="ETE2" s="679"/>
      <c r="ETF2" s="679"/>
      <c r="ETG2" s="679"/>
      <c r="ETH2" s="679"/>
      <c r="ETI2" s="679"/>
      <c r="ETJ2" s="679"/>
      <c r="ETK2" s="679"/>
      <c r="ETL2" s="679"/>
      <c r="ETM2" s="679"/>
      <c r="ETN2" s="679"/>
      <c r="ETO2" s="679"/>
      <c r="ETP2" s="679"/>
      <c r="ETQ2" s="679"/>
      <c r="ETR2" s="679"/>
      <c r="ETS2" s="679"/>
      <c r="ETT2" s="679"/>
      <c r="ETU2" s="679"/>
      <c r="ETV2" s="679"/>
      <c r="ETW2" s="679"/>
      <c r="ETX2" s="679"/>
      <c r="ETY2" s="679"/>
      <c r="ETZ2" s="679"/>
      <c r="EUA2" s="679"/>
      <c r="EUB2" s="679"/>
      <c r="EUC2" s="679"/>
      <c r="EUD2" s="679"/>
      <c r="EUE2" s="679"/>
      <c r="EUF2" s="679"/>
      <c r="EUG2" s="679"/>
      <c r="EUH2" s="679"/>
      <c r="EUI2" s="679"/>
      <c r="EUJ2" s="679"/>
      <c r="EUK2" s="679"/>
      <c r="EUL2" s="679"/>
      <c r="EUM2" s="679"/>
      <c r="EUN2" s="679"/>
      <c r="EUO2" s="679"/>
      <c r="EUP2" s="679"/>
      <c r="EUQ2" s="679"/>
      <c r="EUR2" s="679"/>
      <c r="EUS2" s="679"/>
      <c r="EUT2" s="679"/>
      <c r="EUU2" s="679"/>
      <c r="EUV2" s="679"/>
      <c r="EUW2" s="679"/>
      <c r="EUX2" s="679"/>
      <c r="EUY2" s="679"/>
      <c r="EUZ2" s="679"/>
      <c r="EVA2" s="679"/>
      <c r="EVB2" s="679"/>
      <c r="EVC2" s="679"/>
      <c r="EVD2" s="679"/>
      <c r="EVE2" s="679"/>
      <c r="EVF2" s="679"/>
      <c r="EVG2" s="679"/>
      <c r="EVH2" s="679"/>
      <c r="EVI2" s="679"/>
      <c r="EVJ2" s="679"/>
      <c r="EVK2" s="679"/>
      <c r="EVL2" s="679"/>
      <c r="EVM2" s="679"/>
      <c r="EVN2" s="679"/>
      <c r="EVO2" s="679"/>
      <c r="EVP2" s="679"/>
      <c r="EVQ2" s="679"/>
      <c r="EVR2" s="679"/>
      <c r="EVS2" s="679"/>
      <c r="EVT2" s="679"/>
      <c r="EVU2" s="679"/>
      <c r="EVV2" s="679"/>
      <c r="EVW2" s="679"/>
      <c r="EVX2" s="679"/>
      <c r="EVY2" s="679"/>
      <c r="EVZ2" s="679"/>
      <c r="EWA2" s="679"/>
      <c r="EWB2" s="679"/>
      <c r="EWC2" s="679"/>
      <c r="EWD2" s="679"/>
      <c r="EWE2" s="679"/>
      <c r="EWF2" s="679"/>
      <c r="EWG2" s="679"/>
      <c r="EWH2" s="679"/>
      <c r="EWI2" s="679"/>
      <c r="EWJ2" s="679"/>
      <c r="EWK2" s="679"/>
      <c r="EWL2" s="679"/>
      <c r="EWM2" s="679"/>
      <c r="EWN2" s="679"/>
      <c r="EWO2" s="679"/>
      <c r="EWP2" s="679"/>
      <c r="EWQ2" s="679"/>
      <c r="EWR2" s="679"/>
      <c r="EWS2" s="679"/>
      <c r="EWT2" s="679"/>
      <c r="EWU2" s="679"/>
      <c r="EWV2" s="679"/>
      <c r="EWW2" s="679"/>
      <c r="EWX2" s="679"/>
      <c r="EWY2" s="679"/>
      <c r="EWZ2" s="679"/>
      <c r="EXA2" s="679"/>
      <c r="EXB2" s="679"/>
      <c r="EXC2" s="679"/>
      <c r="EXD2" s="679"/>
      <c r="EXE2" s="679"/>
      <c r="EXF2" s="679"/>
      <c r="EXG2" s="679"/>
      <c r="EXH2" s="679"/>
      <c r="EXI2" s="679"/>
      <c r="EXJ2" s="679"/>
      <c r="EXK2" s="679"/>
      <c r="EXL2" s="679"/>
      <c r="EXM2" s="679"/>
      <c r="EXN2" s="679"/>
      <c r="EXO2" s="679"/>
      <c r="EXP2" s="679"/>
      <c r="EXQ2" s="679"/>
      <c r="EXR2" s="679"/>
      <c r="EXS2" s="679"/>
      <c r="EXT2" s="679"/>
      <c r="EXU2" s="679"/>
      <c r="EXV2" s="679"/>
      <c r="EXW2" s="679"/>
      <c r="EXX2" s="679"/>
      <c r="EXY2" s="679"/>
      <c r="EXZ2" s="679"/>
      <c r="EYA2" s="679"/>
      <c r="EYB2" s="679"/>
      <c r="EYC2" s="679"/>
      <c r="EYD2" s="679"/>
      <c r="EYE2" s="679"/>
      <c r="EYF2" s="679"/>
      <c r="EYG2" s="679"/>
      <c r="EYH2" s="679"/>
      <c r="EYI2" s="679"/>
      <c r="EYJ2" s="679"/>
      <c r="EYK2" s="679"/>
      <c r="EYL2" s="679"/>
      <c r="EYM2" s="679"/>
      <c r="EYN2" s="679"/>
      <c r="EYO2" s="679"/>
      <c r="EYP2" s="679"/>
      <c r="EYQ2" s="679"/>
      <c r="EYR2" s="679"/>
      <c r="EYS2" s="679"/>
      <c r="EYT2" s="679"/>
      <c r="EYU2" s="679"/>
      <c r="EYV2" s="679"/>
      <c r="EYW2" s="679"/>
      <c r="EYX2" s="679"/>
      <c r="EYY2" s="679"/>
      <c r="EYZ2" s="679"/>
      <c r="EZA2" s="679"/>
      <c r="EZB2" s="679"/>
      <c r="EZC2" s="679"/>
      <c r="EZD2" s="679"/>
      <c r="EZE2" s="679"/>
      <c r="EZF2" s="679"/>
      <c r="EZG2" s="679"/>
      <c r="EZH2" s="679"/>
      <c r="EZI2" s="679"/>
      <c r="EZJ2" s="679"/>
      <c r="EZK2" s="679"/>
      <c r="EZL2" s="679"/>
      <c r="EZM2" s="679"/>
      <c r="EZN2" s="679"/>
      <c r="EZO2" s="679"/>
      <c r="EZP2" s="679"/>
      <c r="EZQ2" s="679"/>
      <c r="EZR2" s="679"/>
      <c r="EZS2" s="679"/>
      <c r="EZT2" s="679"/>
      <c r="EZU2" s="679"/>
      <c r="EZV2" s="679"/>
      <c r="EZW2" s="679"/>
      <c r="EZX2" s="679"/>
      <c r="EZY2" s="679"/>
      <c r="EZZ2" s="679"/>
      <c r="FAA2" s="679"/>
      <c r="FAB2" s="679"/>
      <c r="FAC2" s="679"/>
      <c r="FAD2" s="679"/>
      <c r="FAE2" s="679"/>
      <c r="FAF2" s="679"/>
      <c r="FAG2" s="679"/>
      <c r="FAH2" s="679"/>
      <c r="FAI2" s="679"/>
      <c r="FAJ2" s="679"/>
      <c r="FAK2" s="679"/>
      <c r="FAL2" s="679"/>
      <c r="FAM2" s="679"/>
      <c r="FAN2" s="679"/>
      <c r="FAO2" s="679"/>
      <c r="FAP2" s="679"/>
      <c r="FAQ2" s="679"/>
      <c r="FAR2" s="679"/>
      <c r="FAS2" s="679"/>
      <c r="FAT2" s="679"/>
      <c r="FAU2" s="679"/>
      <c r="FAV2" s="679"/>
      <c r="FAW2" s="679"/>
      <c r="FAX2" s="679"/>
      <c r="FAY2" s="679"/>
      <c r="FAZ2" s="679"/>
      <c r="FBA2" s="679"/>
      <c r="FBB2" s="679"/>
      <c r="FBC2" s="679"/>
      <c r="FBD2" s="679"/>
      <c r="FBE2" s="679"/>
      <c r="FBF2" s="679"/>
      <c r="FBG2" s="679"/>
      <c r="FBH2" s="679"/>
      <c r="FBI2" s="679"/>
      <c r="FBJ2" s="679"/>
      <c r="FBK2" s="679"/>
      <c r="FBL2" s="679"/>
      <c r="FBM2" s="679"/>
      <c r="FBN2" s="679"/>
      <c r="FBO2" s="679"/>
      <c r="FBP2" s="679"/>
      <c r="FBQ2" s="679"/>
      <c r="FBR2" s="679"/>
      <c r="FBS2" s="679"/>
      <c r="FBT2" s="679"/>
      <c r="FBU2" s="679"/>
      <c r="FBV2" s="679"/>
      <c r="FBW2" s="679"/>
      <c r="FBX2" s="679"/>
      <c r="FBY2" s="679"/>
      <c r="FBZ2" s="679"/>
      <c r="FCA2" s="679"/>
      <c r="FCB2" s="679"/>
      <c r="FCC2" s="679"/>
      <c r="FCD2" s="679"/>
      <c r="FCE2" s="679"/>
      <c r="FCF2" s="679"/>
      <c r="FCG2" s="679"/>
      <c r="FCH2" s="679"/>
      <c r="FCI2" s="679"/>
      <c r="FCJ2" s="679"/>
      <c r="FCK2" s="679"/>
      <c r="FCL2" s="679"/>
      <c r="FCM2" s="679"/>
      <c r="FCN2" s="679"/>
      <c r="FCO2" s="679"/>
      <c r="FCP2" s="679"/>
      <c r="FCQ2" s="679"/>
      <c r="FCR2" s="679"/>
      <c r="FCS2" s="679"/>
      <c r="FCT2" s="679"/>
      <c r="FCU2" s="679"/>
      <c r="FCV2" s="679"/>
      <c r="FCW2" s="679"/>
      <c r="FCX2" s="679"/>
      <c r="FCY2" s="679"/>
      <c r="FCZ2" s="679"/>
      <c r="FDA2" s="679"/>
      <c r="FDB2" s="679"/>
      <c r="FDC2" s="679"/>
      <c r="FDD2" s="679"/>
      <c r="FDE2" s="679"/>
      <c r="FDF2" s="679"/>
      <c r="FDG2" s="679"/>
      <c r="FDH2" s="679"/>
      <c r="FDI2" s="679"/>
      <c r="FDJ2" s="679"/>
      <c r="FDK2" s="679"/>
      <c r="FDL2" s="679"/>
      <c r="FDM2" s="679"/>
      <c r="FDN2" s="679"/>
      <c r="FDO2" s="679"/>
      <c r="FDP2" s="679"/>
      <c r="FDQ2" s="679"/>
      <c r="FDR2" s="679"/>
      <c r="FDS2" s="679"/>
      <c r="FDT2" s="679"/>
      <c r="FDU2" s="679"/>
      <c r="FDV2" s="679"/>
      <c r="FDW2" s="679"/>
      <c r="FDX2" s="679"/>
      <c r="FDY2" s="679"/>
      <c r="FDZ2" s="679"/>
      <c r="FEA2" s="679"/>
      <c r="FEB2" s="679"/>
      <c r="FEC2" s="679"/>
      <c r="FED2" s="679"/>
      <c r="FEE2" s="679"/>
      <c r="FEF2" s="679"/>
      <c r="FEG2" s="679"/>
      <c r="FEH2" s="679"/>
      <c r="FEI2" s="679"/>
      <c r="FEJ2" s="679"/>
      <c r="FEK2" s="679"/>
      <c r="FEL2" s="679"/>
      <c r="FEM2" s="679"/>
      <c r="FEN2" s="679"/>
      <c r="FEO2" s="679"/>
      <c r="FEP2" s="679"/>
      <c r="FEQ2" s="679"/>
      <c r="FER2" s="679"/>
      <c r="FES2" s="679"/>
      <c r="FET2" s="679"/>
      <c r="FEU2" s="679"/>
      <c r="FEV2" s="679"/>
      <c r="FEW2" s="679"/>
      <c r="FEX2" s="679"/>
      <c r="FEY2" s="679"/>
      <c r="FEZ2" s="679"/>
      <c r="FFA2" s="679"/>
      <c r="FFB2" s="679"/>
      <c r="FFC2" s="679"/>
      <c r="FFD2" s="679"/>
      <c r="FFE2" s="679"/>
      <c r="FFF2" s="679"/>
      <c r="FFG2" s="679"/>
      <c r="FFH2" s="679"/>
      <c r="FFI2" s="679"/>
      <c r="FFJ2" s="679"/>
      <c r="FFK2" s="679"/>
      <c r="FFL2" s="679"/>
      <c r="FFM2" s="679"/>
      <c r="FFN2" s="679"/>
      <c r="FFO2" s="679"/>
      <c r="FFP2" s="679"/>
      <c r="FFQ2" s="679"/>
      <c r="FFR2" s="679"/>
      <c r="FFS2" s="679"/>
      <c r="FFT2" s="679"/>
      <c r="FFU2" s="679"/>
      <c r="FFV2" s="679"/>
      <c r="FFW2" s="679"/>
      <c r="FFX2" s="679"/>
      <c r="FFY2" s="679"/>
      <c r="FFZ2" s="679"/>
      <c r="FGA2" s="679"/>
      <c r="FGB2" s="679"/>
      <c r="FGC2" s="679"/>
      <c r="FGD2" s="679"/>
      <c r="FGE2" s="679"/>
      <c r="FGF2" s="679"/>
      <c r="FGG2" s="679"/>
      <c r="FGH2" s="679"/>
      <c r="FGI2" s="679"/>
      <c r="FGJ2" s="679"/>
      <c r="FGK2" s="679"/>
      <c r="FGL2" s="679"/>
      <c r="FGM2" s="679"/>
      <c r="FGN2" s="679"/>
      <c r="FGO2" s="679"/>
      <c r="FGP2" s="679"/>
      <c r="FGQ2" s="679"/>
      <c r="FGR2" s="679"/>
      <c r="FGS2" s="679"/>
      <c r="FGT2" s="679"/>
      <c r="FGU2" s="679"/>
      <c r="FGV2" s="679"/>
      <c r="FGW2" s="679"/>
      <c r="FGX2" s="679"/>
      <c r="FGY2" s="679"/>
      <c r="FGZ2" s="679"/>
      <c r="FHA2" s="679"/>
      <c r="FHB2" s="679"/>
      <c r="FHC2" s="679"/>
      <c r="FHD2" s="679"/>
      <c r="FHE2" s="679"/>
      <c r="FHF2" s="679"/>
      <c r="FHG2" s="679"/>
      <c r="FHH2" s="679"/>
      <c r="FHI2" s="679"/>
      <c r="FHJ2" s="679"/>
      <c r="FHK2" s="679"/>
      <c r="FHL2" s="679"/>
      <c r="FHM2" s="679"/>
      <c r="FHN2" s="679"/>
      <c r="FHO2" s="679"/>
      <c r="FHP2" s="679"/>
      <c r="FHQ2" s="679"/>
      <c r="FHR2" s="679"/>
      <c r="FHS2" s="679"/>
      <c r="FHT2" s="679"/>
      <c r="FHU2" s="679"/>
      <c r="FHV2" s="679"/>
      <c r="FHW2" s="679"/>
      <c r="FHX2" s="679"/>
      <c r="FHY2" s="679"/>
      <c r="FHZ2" s="679"/>
      <c r="FIA2" s="679"/>
      <c r="FIB2" s="679"/>
      <c r="FIC2" s="679"/>
      <c r="FID2" s="679"/>
      <c r="FIE2" s="679"/>
      <c r="FIF2" s="679"/>
      <c r="FIG2" s="679"/>
      <c r="FIH2" s="679"/>
      <c r="FII2" s="679"/>
      <c r="FIJ2" s="679"/>
      <c r="FIK2" s="679"/>
      <c r="FIL2" s="679"/>
      <c r="FIM2" s="679"/>
      <c r="FIN2" s="679"/>
      <c r="FIO2" s="679"/>
      <c r="FIP2" s="679"/>
      <c r="FIQ2" s="679"/>
      <c r="FIR2" s="679"/>
      <c r="FIS2" s="679"/>
      <c r="FIT2" s="679"/>
      <c r="FIU2" s="679"/>
      <c r="FIV2" s="679"/>
      <c r="FIW2" s="679"/>
      <c r="FIX2" s="679"/>
      <c r="FIY2" s="679"/>
      <c r="FIZ2" s="679"/>
      <c r="FJA2" s="679"/>
      <c r="FJB2" s="679"/>
      <c r="FJC2" s="679"/>
      <c r="FJD2" s="679"/>
      <c r="FJE2" s="679"/>
      <c r="FJF2" s="679"/>
      <c r="FJG2" s="679"/>
      <c r="FJH2" s="679"/>
      <c r="FJI2" s="679"/>
      <c r="FJJ2" s="679"/>
      <c r="FJK2" s="679"/>
      <c r="FJL2" s="679"/>
      <c r="FJM2" s="679"/>
      <c r="FJN2" s="679"/>
      <c r="FJO2" s="679"/>
      <c r="FJP2" s="679"/>
      <c r="FJQ2" s="679"/>
      <c r="FJR2" s="679"/>
      <c r="FJS2" s="679"/>
      <c r="FJT2" s="679"/>
      <c r="FJU2" s="679"/>
      <c r="FJV2" s="679"/>
      <c r="FJW2" s="679"/>
      <c r="FJX2" s="679"/>
      <c r="FJY2" s="679"/>
      <c r="FJZ2" s="679"/>
      <c r="FKA2" s="679"/>
      <c r="FKB2" s="679"/>
      <c r="FKC2" s="679"/>
      <c r="FKD2" s="679"/>
      <c r="FKE2" s="679"/>
      <c r="FKF2" s="679"/>
      <c r="FKG2" s="679"/>
      <c r="FKH2" s="679"/>
      <c r="FKI2" s="679"/>
      <c r="FKJ2" s="679"/>
      <c r="FKK2" s="679"/>
      <c r="FKL2" s="679"/>
      <c r="FKM2" s="679"/>
      <c r="FKN2" s="679"/>
      <c r="FKO2" s="679"/>
      <c r="FKP2" s="679"/>
      <c r="FKQ2" s="679"/>
      <c r="FKR2" s="679"/>
      <c r="FKS2" s="679"/>
      <c r="FKT2" s="679"/>
      <c r="FKU2" s="679"/>
      <c r="FKV2" s="679"/>
      <c r="FKW2" s="679"/>
      <c r="FKX2" s="679"/>
      <c r="FKY2" s="679"/>
      <c r="FKZ2" s="679"/>
      <c r="FLA2" s="679"/>
      <c r="FLB2" s="679"/>
      <c r="FLC2" s="679"/>
      <c r="FLD2" s="679"/>
      <c r="FLE2" s="679"/>
      <c r="FLF2" s="679"/>
      <c r="FLG2" s="679"/>
      <c r="FLH2" s="679"/>
      <c r="FLI2" s="679"/>
      <c r="FLJ2" s="679"/>
      <c r="FLK2" s="679"/>
      <c r="FLL2" s="679"/>
      <c r="FLM2" s="679"/>
      <c r="FLN2" s="679"/>
      <c r="FLO2" s="679"/>
      <c r="FLP2" s="679"/>
      <c r="FLQ2" s="679"/>
      <c r="FLR2" s="679"/>
      <c r="FLS2" s="679"/>
      <c r="FLT2" s="679"/>
      <c r="FLU2" s="679"/>
      <c r="FLV2" s="679"/>
      <c r="FLW2" s="679"/>
      <c r="FLX2" s="679"/>
      <c r="FLY2" s="679"/>
      <c r="FLZ2" s="679"/>
      <c r="FMA2" s="679"/>
      <c r="FMB2" s="679"/>
      <c r="FMC2" s="679"/>
      <c r="FMD2" s="679"/>
      <c r="FME2" s="679"/>
      <c r="FMF2" s="679"/>
      <c r="FMG2" s="679"/>
      <c r="FMH2" s="679"/>
      <c r="FMI2" s="679"/>
      <c r="FMJ2" s="679"/>
      <c r="FMK2" s="679"/>
      <c r="FML2" s="679"/>
      <c r="FMM2" s="679"/>
      <c r="FMN2" s="679"/>
      <c r="FMO2" s="679"/>
      <c r="FMP2" s="679"/>
      <c r="FMQ2" s="679"/>
      <c r="FMR2" s="679"/>
      <c r="FMS2" s="679"/>
      <c r="FMT2" s="679"/>
      <c r="FMU2" s="679"/>
      <c r="FMV2" s="679"/>
      <c r="FMW2" s="679"/>
      <c r="FMX2" s="679"/>
      <c r="FMY2" s="679"/>
      <c r="FMZ2" s="679"/>
      <c r="FNA2" s="679"/>
      <c r="FNB2" s="679"/>
      <c r="FNC2" s="679"/>
      <c r="FND2" s="679"/>
      <c r="FNE2" s="679"/>
      <c r="FNF2" s="679"/>
      <c r="FNG2" s="679"/>
      <c r="FNH2" s="679"/>
      <c r="FNI2" s="679"/>
      <c r="FNJ2" s="679"/>
      <c r="FNK2" s="679"/>
      <c r="FNL2" s="679"/>
      <c r="FNM2" s="679"/>
      <c r="FNN2" s="679"/>
      <c r="FNO2" s="679"/>
      <c r="FNP2" s="679"/>
      <c r="FNQ2" s="679"/>
      <c r="FNR2" s="679"/>
      <c r="FNS2" s="679"/>
      <c r="FNT2" s="679"/>
      <c r="FNU2" s="679"/>
      <c r="FNV2" s="679"/>
      <c r="FNW2" s="679"/>
      <c r="FNX2" s="679"/>
      <c r="FNY2" s="679"/>
      <c r="FNZ2" s="679"/>
      <c r="FOA2" s="679"/>
      <c r="FOB2" s="679"/>
      <c r="FOC2" s="679"/>
      <c r="FOD2" s="679"/>
      <c r="FOE2" s="679"/>
      <c r="FOF2" s="679"/>
      <c r="FOG2" s="679"/>
      <c r="FOH2" s="679"/>
      <c r="FOI2" s="679"/>
      <c r="FOJ2" s="679"/>
      <c r="FOK2" s="679"/>
      <c r="FOL2" s="679"/>
      <c r="FOM2" s="679"/>
      <c r="FON2" s="679"/>
      <c r="FOO2" s="679"/>
      <c r="FOP2" s="679"/>
      <c r="FOQ2" s="679"/>
      <c r="FOR2" s="679"/>
      <c r="FOS2" s="679"/>
      <c r="FOT2" s="679"/>
      <c r="FOU2" s="679"/>
      <c r="FOV2" s="679"/>
      <c r="FOW2" s="679"/>
      <c r="FOX2" s="679"/>
      <c r="FOY2" s="679"/>
      <c r="FOZ2" s="679"/>
      <c r="FPA2" s="679"/>
      <c r="FPB2" s="679"/>
      <c r="FPC2" s="679"/>
      <c r="FPD2" s="679"/>
      <c r="FPE2" s="679"/>
      <c r="FPF2" s="679"/>
      <c r="FPG2" s="679"/>
      <c r="FPH2" s="679"/>
      <c r="FPI2" s="679"/>
      <c r="FPJ2" s="679"/>
      <c r="FPK2" s="679"/>
      <c r="FPL2" s="679"/>
      <c r="FPM2" s="679"/>
      <c r="FPN2" s="679"/>
      <c r="FPO2" s="679"/>
      <c r="FPP2" s="679"/>
      <c r="FPQ2" s="679"/>
      <c r="FPR2" s="679"/>
      <c r="FPS2" s="679"/>
      <c r="FPT2" s="679"/>
      <c r="FPU2" s="679"/>
      <c r="FPV2" s="679"/>
      <c r="FPW2" s="679"/>
      <c r="FPX2" s="679"/>
      <c r="FPY2" s="679"/>
      <c r="FPZ2" s="679"/>
      <c r="FQA2" s="679"/>
      <c r="FQB2" s="679"/>
      <c r="FQC2" s="679"/>
      <c r="FQD2" s="679"/>
      <c r="FQE2" s="679"/>
      <c r="FQF2" s="679"/>
      <c r="FQG2" s="679"/>
      <c r="FQH2" s="679"/>
      <c r="FQI2" s="679"/>
      <c r="FQJ2" s="679"/>
      <c r="FQK2" s="679"/>
      <c r="FQL2" s="679"/>
      <c r="FQM2" s="679"/>
      <c r="FQN2" s="679"/>
      <c r="FQO2" s="679"/>
      <c r="FQP2" s="679"/>
      <c r="FQQ2" s="679"/>
      <c r="FQR2" s="679"/>
      <c r="FQS2" s="679"/>
      <c r="FQT2" s="679"/>
      <c r="FQU2" s="679"/>
      <c r="FQV2" s="679"/>
      <c r="FQW2" s="679"/>
      <c r="FQX2" s="679"/>
      <c r="FQY2" s="679"/>
      <c r="FQZ2" s="679"/>
      <c r="FRA2" s="679"/>
      <c r="FRB2" s="679"/>
      <c r="FRC2" s="679"/>
      <c r="FRD2" s="679"/>
      <c r="FRE2" s="679"/>
      <c r="FRF2" s="679"/>
      <c r="FRG2" s="679"/>
      <c r="FRH2" s="679"/>
      <c r="FRI2" s="679"/>
      <c r="FRJ2" s="679"/>
      <c r="FRK2" s="679"/>
      <c r="FRL2" s="679"/>
      <c r="FRM2" s="679"/>
      <c r="FRN2" s="679"/>
      <c r="FRO2" s="679"/>
      <c r="FRP2" s="679"/>
      <c r="FRQ2" s="679"/>
      <c r="FRR2" s="679"/>
      <c r="FRS2" s="679"/>
      <c r="FRT2" s="679"/>
      <c r="FRU2" s="679"/>
      <c r="FRV2" s="679"/>
      <c r="FRW2" s="679"/>
      <c r="FRX2" s="679"/>
      <c r="FRY2" s="679"/>
      <c r="FRZ2" s="679"/>
      <c r="FSA2" s="679"/>
      <c r="FSB2" s="679"/>
      <c r="FSC2" s="679"/>
      <c r="FSD2" s="679"/>
      <c r="FSE2" s="679"/>
      <c r="FSF2" s="679"/>
      <c r="FSG2" s="679"/>
      <c r="FSH2" s="679"/>
      <c r="FSI2" s="679"/>
      <c r="FSJ2" s="679"/>
      <c r="FSK2" s="679"/>
      <c r="FSL2" s="679"/>
      <c r="FSM2" s="679"/>
      <c r="FSN2" s="679"/>
      <c r="FSO2" s="679"/>
      <c r="FSP2" s="679"/>
      <c r="FSQ2" s="679"/>
      <c r="FSR2" s="679"/>
      <c r="FSS2" s="679"/>
      <c r="FST2" s="679"/>
      <c r="FSU2" s="679"/>
      <c r="FSV2" s="679"/>
      <c r="FSW2" s="679"/>
      <c r="FSX2" s="679"/>
      <c r="FSY2" s="679"/>
      <c r="FSZ2" s="679"/>
      <c r="FTA2" s="679"/>
      <c r="FTB2" s="679"/>
      <c r="FTC2" s="679"/>
      <c r="FTD2" s="679"/>
      <c r="FTE2" s="679"/>
      <c r="FTF2" s="679"/>
      <c r="FTG2" s="679"/>
      <c r="FTH2" s="679"/>
      <c r="FTI2" s="679"/>
      <c r="FTJ2" s="679"/>
      <c r="FTK2" s="679"/>
      <c r="FTL2" s="679"/>
      <c r="FTM2" s="679"/>
      <c r="FTN2" s="679"/>
      <c r="FTO2" s="679"/>
      <c r="FTP2" s="679"/>
      <c r="FTQ2" s="679"/>
      <c r="FTR2" s="679"/>
      <c r="FTS2" s="679"/>
      <c r="FTT2" s="679"/>
      <c r="FTU2" s="679"/>
      <c r="FTV2" s="679"/>
      <c r="FTW2" s="679"/>
      <c r="FTX2" s="679"/>
      <c r="FTY2" s="679"/>
      <c r="FTZ2" s="679"/>
      <c r="FUA2" s="679"/>
      <c r="FUB2" s="679"/>
      <c r="FUC2" s="679"/>
      <c r="FUD2" s="679"/>
      <c r="FUE2" s="679"/>
      <c r="FUF2" s="679"/>
      <c r="FUG2" s="679"/>
      <c r="FUH2" s="679"/>
      <c r="FUI2" s="679"/>
      <c r="FUJ2" s="679"/>
      <c r="FUK2" s="679"/>
      <c r="FUL2" s="679"/>
      <c r="FUM2" s="679"/>
      <c r="FUN2" s="679"/>
      <c r="FUO2" s="679"/>
      <c r="FUP2" s="679"/>
      <c r="FUQ2" s="679"/>
      <c r="FUR2" s="679"/>
      <c r="FUS2" s="679"/>
      <c r="FUT2" s="679"/>
      <c r="FUU2" s="679"/>
      <c r="FUV2" s="679"/>
      <c r="FUW2" s="679"/>
      <c r="FUX2" s="679"/>
      <c r="FUY2" s="679"/>
      <c r="FUZ2" s="679"/>
      <c r="FVA2" s="679"/>
      <c r="FVB2" s="679"/>
      <c r="FVC2" s="679"/>
      <c r="FVD2" s="679"/>
      <c r="FVE2" s="679"/>
      <c r="FVF2" s="679"/>
      <c r="FVG2" s="679"/>
      <c r="FVH2" s="679"/>
      <c r="FVI2" s="679"/>
      <c r="FVJ2" s="679"/>
      <c r="FVK2" s="679"/>
      <c r="FVL2" s="679"/>
      <c r="FVM2" s="679"/>
      <c r="FVN2" s="679"/>
      <c r="FVO2" s="679"/>
      <c r="FVP2" s="679"/>
      <c r="FVQ2" s="679"/>
      <c r="FVR2" s="679"/>
      <c r="FVS2" s="679"/>
      <c r="FVT2" s="679"/>
      <c r="FVU2" s="679"/>
      <c r="FVV2" s="679"/>
      <c r="FVW2" s="679"/>
      <c r="FVX2" s="679"/>
      <c r="FVY2" s="679"/>
      <c r="FVZ2" s="679"/>
      <c r="FWA2" s="679"/>
      <c r="FWB2" s="679"/>
      <c r="FWC2" s="679"/>
      <c r="FWD2" s="679"/>
      <c r="FWE2" s="679"/>
      <c r="FWF2" s="679"/>
      <c r="FWG2" s="679"/>
      <c r="FWH2" s="679"/>
      <c r="FWI2" s="679"/>
      <c r="FWJ2" s="679"/>
      <c r="FWK2" s="679"/>
      <c r="FWL2" s="679"/>
      <c r="FWM2" s="679"/>
      <c r="FWN2" s="679"/>
      <c r="FWO2" s="679"/>
      <c r="FWP2" s="679"/>
      <c r="FWQ2" s="679"/>
      <c r="FWR2" s="679"/>
      <c r="FWS2" s="679"/>
      <c r="FWT2" s="679"/>
      <c r="FWU2" s="679"/>
      <c r="FWV2" s="679"/>
      <c r="FWW2" s="679"/>
      <c r="FWX2" s="679"/>
      <c r="FWY2" s="679"/>
      <c r="FWZ2" s="679"/>
      <c r="FXA2" s="679"/>
      <c r="FXB2" s="679"/>
      <c r="FXC2" s="679"/>
      <c r="FXD2" s="679"/>
      <c r="FXE2" s="679"/>
      <c r="FXF2" s="679"/>
      <c r="FXG2" s="679"/>
      <c r="FXH2" s="679"/>
      <c r="FXI2" s="679"/>
      <c r="FXJ2" s="679"/>
      <c r="FXK2" s="679"/>
      <c r="FXL2" s="679"/>
      <c r="FXM2" s="679"/>
      <c r="FXN2" s="679"/>
      <c r="FXO2" s="679"/>
      <c r="FXP2" s="679"/>
      <c r="FXQ2" s="679"/>
      <c r="FXR2" s="679"/>
      <c r="FXS2" s="679"/>
      <c r="FXT2" s="679"/>
      <c r="FXU2" s="679"/>
      <c r="FXV2" s="679"/>
      <c r="FXW2" s="679"/>
      <c r="FXX2" s="679"/>
      <c r="FXY2" s="679"/>
      <c r="FXZ2" s="679"/>
      <c r="FYA2" s="679"/>
      <c r="FYB2" s="679"/>
      <c r="FYC2" s="679"/>
      <c r="FYD2" s="679"/>
      <c r="FYE2" s="679"/>
      <c r="FYF2" s="679"/>
      <c r="FYG2" s="679"/>
      <c r="FYH2" s="679"/>
      <c r="FYI2" s="679"/>
      <c r="FYJ2" s="679"/>
      <c r="FYK2" s="679"/>
      <c r="FYL2" s="679"/>
      <c r="FYM2" s="679"/>
      <c r="FYN2" s="679"/>
      <c r="FYO2" s="679"/>
      <c r="FYP2" s="679"/>
      <c r="FYQ2" s="679"/>
      <c r="FYR2" s="679"/>
      <c r="FYS2" s="679"/>
      <c r="FYT2" s="679"/>
      <c r="FYU2" s="679"/>
      <c r="FYV2" s="679"/>
      <c r="FYW2" s="679"/>
      <c r="FYX2" s="679"/>
      <c r="FYY2" s="679"/>
      <c r="FYZ2" s="679"/>
      <c r="FZA2" s="679"/>
      <c r="FZB2" s="679"/>
      <c r="FZC2" s="679"/>
      <c r="FZD2" s="679"/>
      <c r="FZE2" s="679"/>
      <c r="FZF2" s="679"/>
      <c r="FZG2" s="679"/>
      <c r="FZH2" s="679"/>
      <c r="FZI2" s="679"/>
      <c r="FZJ2" s="679"/>
      <c r="FZK2" s="679"/>
      <c r="FZL2" s="679"/>
      <c r="FZM2" s="679"/>
      <c r="FZN2" s="679"/>
      <c r="FZO2" s="679"/>
      <c r="FZP2" s="679"/>
      <c r="FZQ2" s="679"/>
      <c r="FZR2" s="679"/>
      <c r="FZS2" s="679"/>
      <c r="FZT2" s="679"/>
      <c r="FZU2" s="679"/>
      <c r="FZV2" s="679"/>
      <c r="FZW2" s="679"/>
      <c r="FZX2" s="679"/>
      <c r="FZY2" s="679"/>
      <c r="FZZ2" s="679"/>
      <c r="GAA2" s="679"/>
      <c r="GAB2" s="679"/>
      <c r="GAC2" s="679"/>
      <c r="GAD2" s="679"/>
      <c r="GAE2" s="679"/>
      <c r="GAF2" s="679"/>
      <c r="GAG2" s="679"/>
      <c r="GAH2" s="679"/>
      <c r="GAI2" s="679"/>
      <c r="GAJ2" s="679"/>
      <c r="GAK2" s="679"/>
      <c r="GAL2" s="679"/>
      <c r="GAM2" s="679"/>
      <c r="GAN2" s="679"/>
      <c r="GAO2" s="679"/>
      <c r="GAP2" s="679"/>
      <c r="GAQ2" s="679"/>
      <c r="GAR2" s="679"/>
      <c r="GAS2" s="679"/>
      <c r="GAT2" s="679"/>
      <c r="GAU2" s="679"/>
      <c r="GAV2" s="679"/>
      <c r="GAW2" s="679"/>
      <c r="GAX2" s="679"/>
      <c r="GAY2" s="679"/>
      <c r="GAZ2" s="679"/>
      <c r="GBA2" s="679"/>
      <c r="GBB2" s="679"/>
      <c r="GBC2" s="679"/>
      <c r="GBD2" s="679"/>
      <c r="GBE2" s="679"/>
      <c r="GBF2" s="679"/>
      <c r="GBG2" s="679"/>
      <c r="GBH2" s="679"/>
      <c r="GBI2" s="679"/>
      <c r="GBJ2" s="679"/>
      <c r="GBK2" s="679"/>
      <c r="GBL2" s="679"/>
      <c r="GBM2" s="679"/>
      <c r="GBN2" s="679"/>
      <c r="GBO2" s="679"/>
      <c r="GBP2" s="679"/>
      <c r="GBQ2" s="679"/>
      <c r="GBR2" s="679"/>
      <c r="GBS2" s="679"/>
      <c r="GBT2" s="679"/>
      <c r="GBU2" s="679"/>
      <c r="GBV2" s="679"/>
      <c r="GBW2" s="679"/>
      <c r="GBX2" s="679"/>
      <c r="GBY2" s="679"/>
      <c r="GBZ2" s="679"/>
      <c r="GCA2" s="679"/>
      <c r="GCB2" s="679"/>
      <c r="GCC2" s="679"/>
      <c r="GCD2" s="679"/>
      <c r="GCE2" s="679"/>
      <c r="GCF2" s="679"/>
      <c r="GCG2" s="679"/>
      <c r="GCH2" s="679"/>
      <c r="GCI2" s="679"/>
      <c r="GCJ2" s="679"/>
      <c r="GCK2" s="679"/>
      <c r="GCL2" s="679"/>
      <c r="GCM2" s="679"/>
      <c r="GCN2" s="679"/>
      <c r="GCO2" s="679"/>
      <c r="GCP2" s="679"/>
      <c r="GCQ2" s="679"/>
      <c r="GCR2" s="679"/>
      <c r="GCS2" s="679"/>
      <c r="GCT2" s="679"/>
      <c r="GCU2" s="679"/>
      <c r="GCV2" s="679"/>
      <c r="GCW2" s="679"/>
      <c r="GCX2" s="679"/>
      <c r="GCY2" s="679"/>
      <c r="GCZ2" s="679"/>
      <c r="GDA2" s="679"/>
      <c r="GDB2" s="679"/>
      <c r="GDC2" s="679"/>
      <c r="GDD2" s="679"/>
      <c r="GDE2" s="679"/>
      <c r="GDF2" s="679"/>
      <c r="GDG2" s="679"/>
      <c r="GDH2" s="679"/>
      <c r="GDI2" s="679"/>
      <c r="GDJ2" s="679"/>
      <c r="GDK2" s="679"/>
      <c r="GDL2" s="679"/>
      <c r="GDM2" s="679"/>
      <c r="GDN2" s="679"/>
      <c r="GDO2" s="679"/>
      <c r="GDP2" s="679"/>
      <c r="GDQ2" s="679"/>
      <c r="GDR2" s="679"/>
      <c r="GDS2" s="679"/>
      <c r="GDT2" s="679"/>
      <c r="GDU2" s="679"/>
      <c r="GDV2" s="679"/>
      <c r="GDW2" s="679"/>
      <c r="GDX2" s="679"/>
      <c r="GDY2" s="679"/>
      <c r="GDZ2" s="679"/>
      <c r="GEA2" s="679"/>
      <c r="GEB2" s="679"/>
      <c r="GEC2" s="679"/>
      <c r="GED2" s="679"/>
      <c r="GEE2" s="679"/>
      <c r="GEF2" s="679"/>
      <c r="GEG2" s="679"/>
      <c r="GEH2" s="679"/>
      <c r="GEI2" s="679"/>
      <c r="GEJ2" s="679"/>
      <c r="GEK2" s="679"/>
      <c r="GEL2" s="679"/>
      <c r="GEM2" s="679"/>
      <c r="GEN2" s="679"/>
      <c r="GEO2" s="679"/>
      <c r="GEP2" s="679"/>
      <c r="GEQ2" s="679"/>
      <c r="GER2" s="679"/>
      <c r="GES2" s="679"/>
      <c r="GET2" s="679"/>
      <c r="GEU2" s="679"/>
      <c r="GEV2" s="679"/>
      <c r="GEW2" s="679"/>
      <c r="GEX2" s="679"/>
      <c r="GEY2" s="679"/>
      <c r="GEZ2" s="679"/>
      <c r="GFA2" s="679"/>
      <c r="GFB2" s="679"/>
      <c r="GFC2" s="679"/>
      <c r="GFD2" s="679"/>
      <c r="GFE2" s="679"/>
      <c r="GFF2" s="679"/>
      <c r="GFG2" s="679"/>
      <c r="GFH2" s="679"/>
      <c r="GFI2" s="679"/>
      <c r="GFJ2" s="679"/>
      <c r="GFK2" s="679"/>
      <c r="GFL2" s="679"/>
      <c r="GFM2" s="679"/>
      <c r="GFN2" s="679"/>
      <c r="GFO2" s="679"/>
      <c r="GFP2" s="679"/>
      <c r="GFQ2" s="679"/>
      <c r="GFR2" s="679"/>
      <c r="GFS2" s="679"/>
      <c r="GFT2" s="679"/>
      <c r="GFU2" s="679"/>
      <c r="GFV2" s="679"/>
      <c r="GFW2" s="679"/>
      <c r="GFX2" s="679"/>
      <c r="GFY2" s="679"/>
      <c r="GFZ2" s="679"/>
      <c r="GGA2" s="679"/>
      <c r="GGB2" s="679"/>
      <c r="GGC2" s="679"/>
      <c r="GGD2" s="679"/>
      <c r="GGE2" s="679"/>
      <c r="GGF2" s="679"/>
      <c r="GGG2" s="679"/>
      <c r="GGH2" s="679"/>
      <c r="GGI2" s="679"/>
      <c r="GGJ2" s="679"/>
      <c r="GGK2" s="679"/>
      <c r="GGL2" s="679"/>
      <c r="GGM2" s="679"/>
      <c r="GGN2" s="679"/>
      <c r="GGO2" s="679"/>
      <c r="GGP2" s="679"/>
      <c r="GGQ2" s="679"/>
      <c r="GGR2" s="679"/>
      <c r="GGS2" s="679"/>
      <c r="GGT2" s="679"/>
      <c r="GGU2" s="679"/>
      <c r="GGV2" s="679"/>
      <c r="GGW2" s="679"/>
      <c r="GGX2" s="679"/>
      <c r="GGY2" s="679"/>
      <c r="GGZ2" s="679"/>
      <c r="GHA2" s="679"/>
      <c r="GHB2" s="679"/>
      <c r="GHC2" s="679"/>
      <c r="GHD2" s="679"/>
      <c r="GHE2" s="679"/>
      <c r="GHF2" s="679"/>
      <c r="GHG2" s="679"/>
      <c r="GHH2" s="679"/>
      <c r="GHI2" s="679"/>
      <c r="GHJ2" s="679"/>
      <c r="GHK2" s="679"/>
      <c r="GHL2" s="679"/>
      <c r="GHM2" s="679"/>
      <c r="GHN2" s="679"/>
      <c r="GHO2" s="679"/>
      <c r="GHP2" s="679"/>
      <c r="GHQ2" s="679"/>
      <c r="GHR2" s="679"/>
      <c r="GHS2" s="679"/>
      <c r="GHT2" s="679"/>
      <c r="GHU2" s="679"/>
      <c r="GHV2" s="679"/>
      <c r="GHW2" s="679"/>
      <c r="GHX2" s="679"/>
      <c r="GHY2" s="679"/>
      <c r="GHZ2" s="679"/>
      <c r="GIA2" s="679"/>
      <c r="GIB2" s="679"/>
      <c r="GIC2" s="679"/>
      <c r="GID2" s="679"/>
      <c r="GIE2" s="679"/>
      <c r="GIF2" s="679"/>
      <c r="GIG2" s="679"/>
      <c r="GIH2" s="679"/>
      <c r="GII2" s="679"/>
      <c r="GIJ2" s="679"/>
      <c r="GIK2" s="679"/>
      <c r="GIL2" s="679"/>
      <c r="GIM2" s="679"/>
      <c r="GIN2" s="679"/>
      <c r="GIO2" s="679"/>
      <c r="GIP2" s="679"/>
      <c r="GIQ2" s="679"/>
      <c r="GIR2" s="679"/>
      <c r="GIS2" s="679"/>
      <c r="GIT2" s="679"/>
      <c r="GIU2" s="679"/>
      <c r="GIV2" s="679"/>
      <c r="GIW2" s="679"/>
      <c r="GIX2" s="679"/>
      <c r="GIY2" s="679"/>
      <c r="GIZ2" s="679"/>
      <c r="GJA2" s="679"/>
      <c r="GJB2" s="679"/>
      <c r="GJC2" s="679"/>
      <c r="GJD2" s="679"/>
      <c r="GJE2" s="679"/>
      <c r="GJF2" s="679"/>
      <c r="GJG2" s="679"/>
      <c r="GJH2" s="679"/>
      <c r="GJI2" s="679"/>
      <c r="GJJ2" s="679"/>
      <c r="GJK2" s="679"/>
      <c r="GJL2" s="679"/>
      <c r="GJM2" s="679"/>
      <c r="GJN2" s="679"/>
      <c r="GJO2" s="679"/>
      <c r="GJP2" s="679"/>
      <c r="GJQ2" s="679"/>
      <c r="GJR2" s="679"/>
      <c r="GJS2" s="679"/>
      <c r="GJT2" s="679"/>
      <c r="GJU2" s="679"/>
      <c r="GJV2" s="679"/>
      <c r="GJW2" s="679"/>
      <c r="GJX2" s="679"/>
      <c r="GJY2" s="679"/>
      <c r="GJZ2" s="679"/>
      <c r="GKA2" s="679"/>
      <c r="GKB2" s="679"/>
      <c r="GKC2" s="679"/>
      <c r="GKD2" s="679"/>
      <c r="GKE2" s="679"/>
      <c r="GKF2" s="679"/>
      <c r="GKG2" s="679"/>
      <c r="GKH2" s="679"/>
      <c r="GKI2" s="679"/>
      <c r="GKJ2" s="679"/>
      <c r="GKK2" s="679"/>
      <c r="GKL2" s="679"/>
      <c r="GKM2" s="679"/>
      <c r="GKN2" s="679"/>
      <c r="GKO2" s="679"/>
      <c r="GKP2" s="679"/>
      <c r="GKQ2" s="679"/>
      <c r="GKR2" s="679"/>
      <c r="GKS2" s="679"/>
      <c r="GKT2" s="679"/>
      <c r="GKU2" s="679"/>
      <c r="GKV2" s="679"/>
      <c r="GKW2" s="679"/>
      <c r="GKX2" s="679"/>
      <c r="GKY2" s="679"/>
      <c r="GKZ2" s="679"/>
      <c r="GLA2" s="679"/>
      <c r="GLB2" s="679"/>
      <c r="GLC2" s="679"/>
      <c r="GLD2" s="679"/>
      <c r="GLE2" s="679"/>
      <c r="GLF2" s="679"/>
      <c r="GLG2" s="679"/>
      <c r="GLH2" s="679"/>
      <c r="GLI2" s="679"/>
      <c r="GLJ2" s="679"/>
      <c r="GLK2" s="679"/>
      <c r="GLL2" s="679"/>
      <c r="GLM2" s="679"/>
      <c r="GLN2" s="679"/>
      <c r="GLO2" s="679"/>
      <c r="GLP2" s="679"/>
      <c r="GLQ2" s="679"/>
      <c r="GLR2" s="679"/>
      <c r="GLS2" s="679"/>
      <c r="GLT2" s="679"/>
      <c r="GLU2" s="679"/>
      <c r="GLV2" s="679"/>
      <c r="GLW2" s="679"/>
      <c r="GLX2" s="679"/>
      <c r="GLY2" s="679"/>
      <c r="GLZ2" s="679"/>
      <c r="GMA2" s="679"/>
      <c r="GMB2" s="679"/>
      <c r="GMC2" s="679"/>
      <c r="GMD2" s="679"/>
      <c r="GME2" s="679"/>
      <c r="GMF2" s="679"/>
      <c r="GMG2" s="679"/>
      <c r="GMH2" s="679"/>
      <c r="GMI2" s="679"/>
      <c r="GMJ2" s="679"/>
      <c r="GMK2" s="679"/>
      <c r="GML2" s="679"/>
      <c r="GMM2" s="679"/>
      <c r="GMN2" s="679"/>
      <c r="GMO2" s="679"/>
      <c r="GMP2" s="679"/>
      <c r="GMQ2" s="679"/>
      <c r="GMR2" s="679"/>
      <c r="GMS2" s="679"/>
      <c r="GMT2" s="679"/>
      <c r="GMU2" s="679"/>
      <c r="GMV2" s="679"/>
      <c r="GMW2" s="679"/>
      <c r="GMX2" s="679"/>
      <c r="GMY2" s="679"/>
      <c r="GMZ2" s="679"/>
      <c r="GNA2" s="679"/>
      <c r="GNB2" s="679"/>
      <c r="GNC2" s="679"/>
      <c r="GND2" s="679"/>
      <c r="GNE2" s="679"/>
      <c r="GNF2" s="679"/>
      <c r="GNG2" s="679"/>
      <c r="GNH2" s="679"/>
      <c r="GNI2" s="679"/>
      <c r="GNJ2" s="679"/>
      <c r="GNK2" s="679"/>
      <c r="GNL2" s="679"/>
      <c r="GNM2" s="679"/>
      <c r="GNN2" s="679"/>
      <c r="GNO2" s="679"/>
      <c r="GNP2" s="679"/>
      <c r="GNQ2" s="679"/>
      <c r="GNR2" s="679"/>
      <c r="GNS2" s="679"/>
      <c r="GNT2" s="679"/>
      <c r="GNU2" s="679"/>
      <c r="GNV2" s="679"/>
      <c r="GNW2" s="679"/>
      <c r="GNX2" s="679"/>
      <c r="GNY2" s="679"/>
      <c r="GNZ2" s="679"/>
      <c r="GOA2" s="679"/>
      <c r="GOB2" s="679"/>
      <c r="GOC2" s="679"/>
      <c r="GOD2" s="679"/>
      <c r="GOE2" s="679"/>
      <c r="GOF2" s="679"/>
      <c r="GOG2" s="679"/>
      <c r="GOH2" s="679"/>
      <c r="GOI2" s="679"/>
      <c r="GOJ2" s="679"/>
      <c r="GOK2" s="679"/>
      <c r="GOL2" s="679"/>
      <c r="GOM2" s="679"/>
      <c r="GON2" s="679"/>
      <c r="GOO2" s="679"/>
      <c r="GOP2" s="679"/>
      <c r="GOQ2" s="679"/>
      <c r="GOR2" s="679"/>
      <c r="GOS2" s="679"/>
      <c r="GOT2" s="679"/>
      <c r="GOU2" s="679"/>
      <c r="GOV2" s="679"/>
      <c r="GOW2" s="679"/>
      <c r="GOX2" s="679"/>
      <c r="GOY2" s="679"/>
      <c r="GOZ2" s="679"/>
      <c r="GPA2" s="679"/>
      <c r="GPB2" s="679"/>
      <c r="GPC2" s="679"/>
      <c r="GPD2" s="679"/>
      <c r="GPE2" s="679"/>
      <c r="GPF2" s="679"/>
      <c r="GPG2" s="679"/>
      <c r="GPH2" s="679"/>
      <c r="GPI2" s="679"/>
      <c r="GPJ2" s="679"/>
      <c r="GPK2" s="679"/>
      <c r="GPL2" s="679"/>
      <c r="GPM2" s="679"/>
      <c r="GPN2" s="679"/>
      <c r="GPO2" s="679"/>
      <c r="GPP2" s="679"/>
      <c r="GPQ2" s="679"/>
      <c r="GPR2" s="679"/>
      <c r="GPS2" s="679"/>
      <c r="GPT2" s="679"/>
      <c r="GPU2" s="679"/>
      <c r="GPV2" s="679"/>
      <c r="GPW2" s="679"/>
      <c r="GPX2" s="679"/>
      <c r="GPY2" s="679"/>
      <c r="GPZ2" s="679"/>
      <c r="GQA2" s="679"/>
      <c r="GQB2" s="679"/>
      <c r="GQC2" s="679"/>
      <c r="GQD2" s="679"/>
      <c r="GQE2" s="679"/>
      <c r="GQF2" s="679"/>
      <c r="GQG2" s="679"/>
      <c r="GQH2" s="679"/>
      <c r="GQI2" s="679"/>
      <c r="GQJ2" s="679"/>
      <c r="GQK2" s="679"/>
      <c r="GQL2" s="679"/>
      <c r="GQM2" s="679"/>
      <c r="GQN2" s="679"/>
      <c r="GQO2" s="679"/>
      <c r="GQP2" s="679"/>
      <c r="GQQ2" s="679"/>
      <c r="GQR2" s="679"/>
      <c r="GQS2" s="679"/>
      <c r="GQT2" s="679"/>
      <c r="GQU2" s="679"/>
      <c r="GQV2" s="679"/>
      <c r="GQW2" s="679"/>
      <c r="GQX2" s="679"/>
      <c r="GQY2" s="679"/>
      <c r="GQZ2" s="679"/>
      <c r="GRA2" s="679"/>
      <c r="GRB2" s="679"/>
      <c r="GRC2" s="679"/>
      <c r="GRD2" s="679"/>
      <c r="GRE2" s="679"/>
      <c r="GRF2" s="679"/>
      <c r="GRG2" s="679"/>
      <c r="GRH2" s="679"/>
      <c r="GRI2" s="679"/>
      <c r="GRJ2" s="679"/>
      <c r="GRK2" s="679"/>
      <c r="GRL2" s="679"/>
      <c r="GRM2" s="679"/>
      <c r="GRN2" s="679"/>
      <c r="GRO2" s="679"/>
      <c r="GRP2" s="679"/>
      <c r="GRQ2" s="679"/>
      <c r="GRR2" s="679"/>
      <c r="GRS2" s="679"/>
      <c r="GRT2" s="679"/>
      <c r="GRU2" s="679"/>
      <c r="GRV2" s="679"/>
      <c r="GRW2" s="679"/>
      <c r="GRX2" s="679"/>
      <c r="GRY2" s="679"/>
      <c r="GRZ2" s="679"/>
      <c r="GSA2" s="679"/>
      <c r="GSB2" s="679"/>
      <c r="GSC2" s="679"/>
      <c r="GSD2" s="679"/>
      <c r="GSE2" s="679"/>
      <c r="GSF2" s="679"/>
      <c r="GSG2" s="679"/>
      <c r="GSH2" s="679"/>
      <c r="GSI2" s="679"/>
      <c r="GSJ2" s="679"/>
      <c r="GSK2" s="679"/>
      <c r="GSL2" s="679"/>
      <c r="GSM2" s="679"/>
      <c r="GSN2" s="679"/>
      <c r="GSO2" s="679"/>
      <c r="GSP2" s="679"/>
      <c r="GSQ2" s="679"/>
      <c r="GSR2" s="679"/>
      <c r="GSS2" s="679"/>
      <c r="GST2" s="679"/>
      <c r="GSU2" s="679"/>
      <c r="GSV2" s="679"/>
      <c r="GSW2" s="679"/>
      <c r="GSX2" s="679"/>
      <c r="GSY2" s="679"/>
      <c r="GSZ2" s="679"/>
      <c r="GTA2" s="679"/>
      <c r="GTB2" s="679"/>
      <c r="GTC2" s="679"/>
      <c r="GTD2" s="679"/>
      <c r="GTE2" s="679"/>
      <c r="GTF2" s="679"/>
      <c r="GTG2" s="679"/>
      <c r="GTH2" s="679"/>
      <c r="GTI2" s="679"/>
      <c r="GTJ2" s="679"/>
      <c r="GTK2" s="679"/>
      <c r="GTL2" s="679"/>
      <c r="GTM2" s="679"/>
      <c r="GTN2" s="679"/>
      <c r="GTO2" s="679"/>
      <c r="GTP2" s="679"/>
      <c r="GTQ2" s="679"/>
      <c r="GTR2" s="679"/>
      <c r="GTS2" s="679"/>
      <c r="GTT2" s="679"/>
      <c r="GTU2" s="679"/>
      <c r="GTV2" s="679"/>
      <c r="GTW2" s="679"/>
      <c r="GTX2" s="679"/>
      <c r="GTY2" s="679"/>
      <c r="GTZ2" s="679"/>
      <c r="GUA2" s="679"/>
      <c r="GUB2" s="679"/>
      <c r="GUC2" s="679"/>
      <c r="GUD2" s="679"/>
      <c r="GUE2" s="679"/>
      <c r="GUF2" s="679"/>
      <c r="GUG2" s="679"/>
      <c r="GUH2" s="679"/>
      <c r="GUI2" s="679"/>
      <c r="GUJ2" s="679"/>
      <c r="GUK2" s="679"/>
      <c r="GUL2" s="679"/>
      <c r="GUM2" s="679"/>
      <c r="GUN2" s="679"/>
      <c r="GUO2" s="679"/>
      <c r="GUP2" s="679"/>
      <c r="GUQ2" s="679"/>
      <c r="GUR2" s="679"/>
      <c r="GUS2" s="679"/>
      <c r="GUT2" s="679"/>
      <c r="GUU2" s="679"/>
      <c r="GUV2" s="679"/>
      <c r="GUW2" s="679"/>
      <c r="GUX2" s="679"/>
      <c r="GUY2" s="679"/>
      <c r="GUZ2" s="679"/>
      <c r="GVA2" s="679"/>
      <c r="GVB2" s="679"/>
      <c r="GVC2" s="679"/>
      <c r="GVD2" s="679"/>
      <c r="GVE2" s="679"/>
      <c r="GVF2" s="679"/>
      <c r="GVG2" s="679"/>
      <c r="GVH2" s="679"/>
      <c r="GVI2" s="679"/>
      <c r="GVJ2" s="679"/>
      <c r="GVK2" s="679"/>
      <c r="GVL2" s="679"/>
      <c r="GVM2" s="679"/>
      <c r="GVN2" s="679"/>
      <c r="GVO2" s="679"/>
      <c r="GVP2" s="679"/>
      <c r="GVQ2" s="679"/>
      <c r="GVR2" s="679"/>
      <c r="GVS2" s="679"/>
      <c r="GVT2" s="679"/>
      <c r="GVU2" s="679"/>
      <c r="GVV2" s="679"/>
      <c r="GVW2" s="679"/>
      <c r="GVX2" s="679"/>
      <c r="GVY2" s="679"/>
      <c r="GVZ2" s="679"/>
      <c r="GWA2" s="679"/>
      <c r="GWB2" s="679"/>
      <c r="GWC2" s="679"/>
      <c r="GWD2" s="679"/>
      <c r="GWE2" s="679"/>
      <c r="GWF2" s="679"/>
      <c r="GWG2" s="679"/>
      <c r="GWH2" s="679"/>
      <c r="GWI2" s="679"/>
      <c r="GWJ2" s="679"/>
      <c r="GWK2" s="679"/>
      <c r="GWL2" s="679"/>
      <c r="GWM2" s="679"/>
      <c r="GWN2" s="679"/>
      <c r="GWO2" s="679"/>
      <c r="GWP2" s="679"/>
      <c r="GWQ2" s="679"/>
      <c r="GWR2" s="679"/>
      <c r="GWS2" s="679"/>
      <c r="GWT2" s="679"/>
      <c r="GWU2" s="679"/>
      <c r="GWV2" s="679"/>
      <c r="GWW2" s="679"/>
      <c r="GWX2" s="679"/>
      <c r="GWY2" s="679"/>
      <c r="GWZ2" s="679"/>
      <c r="GXA2" s="679"/>
      <c r="GXB2" s="679"/>
      <c r="GXC2" s="679"/>
      <c r="GXD2" s="679"/>
      <c r="GXE2" s="679"/>
      <c r="GXF2" s="679"/>
      <c r="GXG2" s="679"/>
      <c r="GXH2" s="679"/>
      <c r="GXI2" s="679"/>
      <c r="GXJ2" s="679"/>
      <c r="GXK2" s="679"/>
      <c r="GXL2" s="679"/>
      <c r="GXM2" s="679"/>
      <c r="GXN2" s="679"/>
      <c r="GXO2" s="679"/>
      <c r="GXP2" s="679"/>
      <c r="GXQ2" s="679"/>
      <c r="GXR2" s="679"/>
      <c r="GXS2" s="679"/>
      <c r="GXT2" s="679"/>
      <c r="GXU2" s="679"/>
      <c r="GXV2" s="679"/>
      <c r="GXW2" s="679"/>
      <c r="GXX2" s="679"/>
      <c r="GXY2" s="679"/>
      <c r="GXZ2" s="679"/>
      <c r="GYA2" s="679"/>
      <c r="GYB2" s="679"/>
      <c r="GYC2" s="679"/>
      <c r="GYD2" s="679"/>
      <c r="GYE2" s="679"/>
      <c r="GYF2" s="679"/>
      <c r="GYG2" s="679"/>
      <c r="GYH2" s="679"/>
      <c r="GYI2" s="679"/>
      <c r="GYJ2" s="679"/>
      <c r="GYK2" s="679"/>
      <c r="GYL2" s="679"/>
      <c r="GYM2" s="679"/>
      <c r="GYN2" s="679"/>
      <c r="GYO2" s="679"/>
      <c r="GYP2" s="679"/>
      <c r="GYQ2" s="679"/>
      <c r="GYR2" s="679"/>
      <c r="GYS2" s="679"/>
      <c r="GYT2" s="679"/>
      <c r="GYU2" s="679"/>
      <c r="GYV2" s="679"/>
      <c r="GYW2" s="679"/>
      <c r="GYX2" s="679"/>
      <c r="GYY2" s="679"/>
      <c r="GYZ2" s="679"/>
      <c r="GZA2" s="679"/>
      <c r="GZB2" s="679"/>
      <c r="GZC2" s="679"/>
      <c r="GZD2" s="679"/>
      <c r="GZE2" s="679"/>
      <c r="GZF2" s="679"/>
      <c r="GZG2" s="679"/>
      <c r="GZH2" s="679"/>
      <c r="GZI2" s="679"/>
      <c r="GZJ2" s="679"/>
      <c r="GZK2" s="679"/>
      <c r="GZL2" s="679"/>
      <c r="GZM2" s="679"/>
      <c r="GZN2" s="679"/>
      <c r="GZO2" s="679"/>
      <c r="GZP2" s="679"/>
      <c r="GZQ2" s="679"/>
      <c r="GZR2" s="679"/>
      <c r="GZS2" s="679"/>
      <c r="GZT2" s="679"/>
      <c r="GZU2" s="679"/>
      <c r="GZV2" s="679"/>
      <c r="GZW2" s="679"/>
      <c r="GZX2" s="679"/>
      <c r="GZY2" s="679"/>
      <c r="GZZ2" s="679"/>
      <c r="HAA2" s="679"/>
      <c r="HAB2" s="679"/>
      <c r="HAC2" s="679"/>
      <c r="HAD2" s="679"/>
      <c r="HAE2" s="679"/>
      <c r="HAF2" s="679"/>
      <c r="HAG2" s="679"/>
      <c r="HAH2" s="679"/>
      <c r="HAI2" s="679"/>
      <c r="HAJ2" s="679"/>
      <c r="HAK2" s="679"/>
      <c r="HAL2" s="679"/>
      <c r="HAM2" s="679"/>
      <c r="HAN2" s="679"/>
      <c r="HAO2" s="679"/>
      <c r="HAP2" s="679"/>
      <c r="HAQ2" s="679"/>
      <c r="HAR2" s="679"/>
      <c r="HAS2" s="679"/>
      <c r="HAT2" s="679"/>
      <c r="HAU2" s="679"/>
      <c r="HAV2" s="679"/>
      <c r="HAW2" s="679"/>
      <c r="HAX2" s="679"/>
      <c r="HAY2" s="679"/>
      <c r="HAZ2" s="679"/>
      <c r="HBA2" s="679"/>
      <c r="HBB2" s="679"/>
      <c r="HBC2" s="679"/>
      <c r="HBD2" s="679"/>
      <c r="HBE2" s="679"/>
      <c r="HBF2" s="679"/>
      <c r="HBG2" s="679"/>
      <c r="HBH2" s="679"/>
      <c r="HBI2" s="679"/>
      <c r="HBJ2" s="679"/>
      <c r="HBK2" s="679"/>
      <c r="HBL2" s="679"/>
      <c r="HBM2" s="679"/>
      <c r="HBN2" s="679"/>
      <c r="HBO2" s="679"/>
      <c r="HBP2" s="679"/>
      <c r="HBQ2" s="679"/>
      <c r="HBR2" s="679"/>
      <c r="HBS2" s="679"/>
      <c r="HBT2" s="679"/>
      <c r="HBU2" s="679"/>
      <c r="HBV2" s="679"/>
      <c r="HBW2" s="679"/>
      <c r="HBX2" s="679"/>
      <c r="HBY2" s="679"/>
      <c r="HBZ2" s="679"/>
      <c r="HCA2" s="679"/>
      <c r="HCB2" s="679"/>
      <c r="HCC2" s="679"/>
      <c r="HCD2" s="679"/>
      <c r="HCE2" s="679"/>
      <c r="HCF2" s="679"/>
      <c r="HCG2" s="679"/>
      <c r="HCH2" s="679"/>
      <c r="HCI2" s="679"/>
      <c r="HCJ2" s="679"/>
      <c r="HCK2" s="679"/>
      <c r="HCL2" s="679"/>
      <c r="HCM2" s="679"/>
      <c r="HCN2" s="679"/>
      <c r="HCO2" s="679"/>
      <c r="HCP2" s="679"/>
      <c r="HCQ2" s="679"/>
      <c r="HCR2" s="679"/>
      <c r="HCS2" s="679"/>
      <c r="HCT2" s="679"/>
      <c r="HCU2" s="679"/>
      <c r="HCV2" s="679"/>
      <c r="HCW2" s="679"/>
      <c r="HCX2" s="679"/>
      <c r="HCY2" s="679"/>
      <c r="HCZ2" s="679"/>
      <c r="HDA2" s="679"/>
      <c r="HDB2" s="679"/>
      <c r="HDC2" s="679"/>
      <c r="HDD2" s="679"/>
      <c r="HDE2" s="679"/>
      <c r="HDF2" s="679"/>
      <c r="HDG2" s="679"/>
      <c r="HDH2" s="679"/>
      <c r="HDI2" s="679"/>
      <c r="HDJ2" s="679"/>
      <c r="HDK2" s="679"/>
      <c r="HDL2" s="679"/>
      <c r="HDM2" s="679"/>
      <c r="HDN2" s="679"/>
      <c r="HDO2" s="679"/>
      <c r="HDP2" s="679"/>
      <c r="HDQ2" s="679"/>
      <c r="HDR2" s="679"/>
      <c r="HDS2" s="679"/>
      <c r="HDT2" s="679"/>
      <c r="HDU2" s="679"/>
      <c r="HDV2" s="679"/>
      <c r="HDW2" s="679"/>
      <c r="HDX2" s="679"/>
      <c r="HDY2" s="679"/>
      <c r="HDZ2" s="679"/>
      <c r="HEA2" s="679"/>
      <c r="HEB2" s="679"/>
      <c r="HEC2" s="679"/>
      <c r="HED2" s="679"/>
      <c r="HEE2" s="679"/>
      <c r="HEF2" s="679"/>
      <c r="HEG2" s="679"/>
      <c r="HEH2" s="679"/>
      <c r="HEI2" s="679"/>
      <c r="HEJ2" s="679"/>
      <c r="HEK2" s="679"/>
      <c r="HEL2" s="679"/>
      <c r="HEM2" s="679"/>
      <c r="HEN2" s="679"/>
      <c r="HEO2" s="679"/>
      <c r="HEP2" s="679"/>
      <c r="HEQ2" s="679"/>
      <c r="HER2" s="679"/>
      <c r="HES2" s="679"/>
      <c r="HET2" s="679"/>
      <c r="HEU2" s="679"/>
      <c r="HEV2" s="679"/>
      <c r="HEW2" s="679"/>
      <c r="HEX2" s="679"/>
      <c r="HEY2" s="679"/>
      <c r="HEZ2" s="679"/>
      <c r="HFA2" s="679"/>
      <c r="HFB2" s="679"/>
      <c r="HFC2" s="679"/>
      <c r="HFD2" s="679"/>
      <c r="HFE2" s="679"/>
      <c r="HFF2" s="679"/>
      <c r="HFG2" s="679"/>
      <c r="HFH2" s="679"/>
      <c r="HFI2" s="679"/>
      <c r="HFJ2" s="679"/>
      <c r="HFK2" s="679"/>
      <c r="HFL2" s="679"/>
      <c r="HFM2" s="679"/>
      <c r="HFN2" s="679"/>
      <c r="HFO2" s="679"/>
      <c r="HFP2" s="679"/>
      <c r="HFQ2" s="679"/>
      <c r="HFR2" s="679"/>
      <c r="HFS2" s="679"/>
      <c r="HFT2" s="679"/>
      <c r="HFU2" s="679"/>
      <c r="HFV2" s="679"/>
      <c r="HFW2" s="679"/>
      <c r="HFX2" s="679"/>
      <c r="HFY2" s="679"/>
      <c r="HFZ2" s="679"/>
      <c r="HGA2" s="679"/>
      <c r="HGB2" s="679"/>
      <c r="HGC2" s="679"/>
      <c r="HGD2" s="679"/>
      <c r="HGE2" s="679"/>
      <c r="HGF2" s="679"/>
      <c r="HGG2" s="679"/>
      <c r="HGH2" s="679"/>
      <c r="HGI2" s="679"/>
      <c r="HGJ2" s="679"/>
      <c r="HGK2" s="679"/>
      <c r="HGL2" s="679"/>
      <c r="HGM2" s="679"/>
      <c r="HGN2" s="679"/>
      <c r="HGO2" s="679"/>
      <c r="HGP2" s="679"/>
      <c r="HGQ2" s="679"/>
      <c r="HGR2" s="679"/>
      <c r="HGS2" s="679"/>
      <c r="HGT2" s="679"/>
      <c r="HGU2" s="679"/>
      <c r="HGV2" s="679"/>
      <c r="HGW2" s="679"/>
      <c r="HGX2" s="679"/>
      <c r="HGY2" s="679"/>
      <c r="HGZ2" s="679"/>
      <c r="HHA2" s="679"/>
      <c r="HHB2" s="679"/>
      <c r="HHC2" s="679"/>
      <c r="HHD2" s="679"/>
      <c r="HHE2" s="679"/>
      <c r="HHF2" s="679"/>
      <c r="HHG2" s="679"/>
      <c r="HHH2" s="679"/>
      <c r="HHI2" s="679"/>
      <c r="HHJ2" s="679"/>
      <c r="HHK2" s="679"/>
      <c r="HHL2" s="679"/>
      <c r="HHM2" s="679"/>
      <c r="HHN2" s="679"/>
      <c r="HHO2" s="679"/>
      <c r="HHP2" s="679"/>
      <c r="HHQ2" s="679"/>
      <c r="HHR2" s="679"/>
      <c r="HHS2" s="679"/>
      <c r="HHT2" s="679"/>
      <c r="HHU2" s="679"/>
      <c r="HHV2" s="679"/>
      <c r="HHW2" s="679"/>
      <c r="HHX2" s="679"/>
      <c r="HHY2" s="679"/>
      <c r="HHZ2" s="679"/>
      <c r="HIA2" s="679"/>
      <c r="HIB2" s="679"/>
      <c r="HIC2" s="679"/>
      <c r="HID2" s="679"/>
      <c r="HIE2" s="679"/>
      <c r="HIF2" s="679"/>
      <c r="HIG2" s="679"/>
      <c r="HIH2" s="679"/>
      <c r="HII2" s="679"/>
      <c r="HIJ2" s="679"/>
      <c r="HIK2" s="679"/>
      <c r="HIL2" s="679"/>
      <c r="HIM2" s="679"/>
      <c r="HIN2" s="679"/>
      <c r="HIO2" s="679"/>
      <c r="HIP2" s="679"/>
      <c r="HIQ2" s="679"/>
      <c r="HIR2" s="679"/>
      <c r="HIS2" s="679"/>
      <c r="HIT2" s="679"/>
      <c r="HIU2" s="679"/>
      <c r="HIV2" s="679"/>
      <c r="HIW2" s="679"/>
      <c r="HIX2" s="679"/>
      <c r="HIY2" s="679"/>
      <c r="HIZ2" s="679"/>
      <c r="HJA2" s="679"/>
      <c r="HJB2" s="679"/>
      <c r="HJC2" s="679"/>
      <c r="HJD2" s="679"/>
      <c r="HJE2" s="679"/>
      <c r="HJF2" s="679"/>
      <c r="HJG2" s="679"/>
      <c r="HJH2" s="679"/>
      <c r="HJI2" s="679"/>
      <c r="HJJ2" s="679"/>
      <c r="HJK2" s="679"/>
      <c r="HJL2" s="679"/>
      <c r="HJM2" s="679"/>
      <c r="HJN2" s="679"/>
      <c r="HJO2" s="679"/>
      <c r="HJP2" s="679"/>
      <c r="HJQ2" s="679"/>
      <c r="HJR2" s="679"/>
      <c r="HJS2" s="679"/>
      <c r="HJT2" s="679"/>
      <c r="HJU2" s="679"/>
      <c r="HJV2" s="679"/>
      <c r="HJW2" s="679"/>
      <c r="HJX2" s="679"/>
      <c r="HJY2" s="679"/>
      <c r="HJZ2" s="679"/>
      <c r="HKA2" s="679"/>
      <c r="HKB2" s="679"/>
      <c r="HKC2" s="679"/>
      <c r="HKD2" s="679"/>
      <c r="HKE2" s="679"/>
      <c r="HKF2" s="679"/>
      <c r="HKG2" s="679"/>
      <c r="HKH2" s="679"/>
      <c r="HKI2" s="679"/>
      <c r="HKJ2" s="679"/>
      <c r="HKK2" s="679"/>
      <c r="HKL2" s="679"/>
      <c r="HKM2" s="679"/>
      <c r="HKN2" s="679"/>
      <c r="HKO2" s="679"/>
      <c r="HKP2" s="679"/>
      <c r="HKQ2" s="679"/>
      <c r="HKR2" s="679"/>
      <c r="HKS2" s="679"/>
      <c r="HKT2" s="679"/>
      <c r="HKU2" s="679"/>
      <c r="HKV2" s="679"/>
      <c r="HKW2" s="679"/>
      <c r="HKX2" s="679"/>
      <c r="HKY2" s="679"/>
      <c r="HKZ2" s="679"/>
      <c r="HLA2" s="679"/>
      <c r="HLB2" s="679"/>
      <c r="HLC2" s="679"/>
      <c r="HLD2" s="679"/>
      <c r="HLE2" s="679"/>
      <c r="HLF2" s="679"/>
      <c r="HLG2" s="679"/>
      <c r="HLH2" s="679"/>
      <c r="HLI2" s="679"/>
      <c r="HLJ2" s="679"/>
      <c r="HLK2" s="679"/>
      <c r="HLL2" s="679"/>
      <c r="HLM2" s="679"/>
      <c r="HLN2" s="679"/>
      <c r="HLO2" s="679"/>
      <c r="HLP2" s="679"/>
      <c r="HLQ2" s="679"/>
      <c r="HLR2" s="679"/>
      <c r="HLS2" s="679"/>
      <c r="HLT2" s="679"/>
      <c r="HLU2" s="679"/>
      <c r="HLV2" s="679"/>
      <c r="HLW2" s="679"/>
      <c r="HLX2" s="679"/>
      <c r="HLY2" s="679"/>
      <c r="HLZ2" s="679"/>
      <c r="HMA2" s="679"/>
      <c r="HMB2" s="679"/>
      <c r="HMC2" s="679"/>
      <c r="HMD2" s="679"/>
      <c r="HME2" s="679"/>
      <c r="HMF2" s="679"/>
      <c r="HMG2" s="679"/>
      <c r="HMH2" s="679"/>
      <c r="HMI2" s="679"/>
      <c r="HMJ2" s="679"/>
      <c r="HMK2" s="679"/>
      <c r="HML2" s="679"/>
      <c r="HMM2" s="679"/>
      <c r="HMN2" s="679"/>
      <c r="HMO2" s="679"/>
      <c r="HMP2" s="679"/>
      <c r="HMQ2" s="679"/>
      <c r="HMR2" s="679"/>
      <c r="HMS2" s="679"/>
      <c r="HMT2" s="679"/>
      <c r="HMU2" s="679"/>
      <c r="HMV2" s="679"/>
      <c r="HMW2" s="679"/>
      <c r="HMX2" s="679"/>
      <c r="HMY2" s="679"/>
      <c r="HMZ2" s="679"/>
      <c r="HNA2" s="679"/>
      <c r="HNB2" s="679"/>
      <c r="HNC2" s="679"/>
      <c r="HND2" s="679"/>
      <c r="HNE2" s="679"/>
      <c r="HNF2" s="679"/>
      <c r="HNG2" s="679"/>
      <c r="HNH2" s="679"/>
      <c r="HNI2" s="679"/>
      <c r="HNJ2" s="679"/>
      <c r="HNK2" s="679"/>
      <c r="HNL2" s="679"/>
      <c r="HNM2" s="679"/>
      <c r="HNN2" s="679"/>
      <c r="HNO2" s="679"/>
      <c r="HNP2" s="679"/>
      <c r="HNQ2" s="679"/>
      <c r="HNR2" s="679"/>
      <c r="HNS2" s="679"/>
      <c r="HNT2" s="679"/>
      <c r="HNU2" s="679"/>
      <c r="HNV2" s="679"/>
      <c r="HNW2" s="679"/>
      <c r="HNX2" s="679"/>
      <c r="HNY2" s="679"/>
      <c r="HNZ2" s="679"/>
      <c r="HOA2" s="679"/>
      <c r="HOB2" s="679"/>
      <c r="HOC2" s="679"/>
      <c r="HOD2" s="679"/>
      <c r="HOE2" s="679"/>
      <c r="HOF2" s="679"/>
      <c r="HOG2" s="679"/>
      <c r="HOH2" s="679"/>
      <c r="HOI2" s="679"/>
      <c r="HOJ2" s="679"/>
      <c r="HOK2" s="679"/>
      <c r="HOL2" s="679"/>
      <c r="HOM2" s="679"/>
      <c r="HON2" s="679"/>
      <c r="HOO2" s="679"/>
      <c r="HOP2" s="679"/>
      <c r="HOQ2" s="679"/>
      <c r="HOR2" s="679"/>
      <c r="HOS2" s="679"/>
      <c r="HOT2" s="679"/>
      <c r="HOU2" s="679"/>
      <c r="HOV2" s="679"/>
      <c r="HOW2" s="679"/>
      <c r="HOX2" s="679"/>
      <c r="HOY2" s="679"/>
      <c r="HOZ2" s="679"/>
      <c r="HPA2" s="679"/>
      <c r="HPB2" s="679"/>
      <c r="HPC2" s="679"/>
      <c r="HPD2" s="679"/>
      <c r="HPE2" s="679"/>
      <c r="HPF2" s="679"/>
      <c r="HPG2" s="679"/>
      <c r="HPH2" s="679"/>
      <c r="HPI2" s="679"/>
      <c r="HPJ2" s="679"/>
      <c r="HPK2" s="679"/>
      <c r="HPL2" s="679"/>
      <c r="HPM2" s="679"/>
      <c r="HPN2" s="679"/>
      <c r="HPO2" s="679"/>
      <c r="HPP2" s="679"/>
      <c r="HPQ2" s="679"/>
      <c r="HPR2" s="679"/>
      <c r="HPS2" s="679"/>
      <c r="HPT2" s="679"/>
      <c r="HPU2" s="679"/>
      <c r="HPV2" s="679"/>
      <c r="HPW2" s="679"/>
      <c r="HPX2" s="679"/>
      <c r="HPY2" s="679"/>
      <c r="HPZ2" s="679"/>
      <c r="HQA2" s="679"/>
      <c r="HQB2" s="679"/>
      <c r="HQC2" s="679"/>
      <c r="HQD2" s="679"/>
      <c r="HQE2" s="679"/>
      <c r="HQF2" s="679"/>
      <c r="HQG2" s="679"/>
      <c r="HQH2" s="679"/>
      <c r="HQI2" s="679"/>
      <c r="HQJ2" s="679"/>
      <c r="HQK2" s="679"/>
      <c r="HQL2" s="679"/>
      <c r="HQM2" s="679"/>
      <c r="HQN2" s="679"/>
      <c r="HQO2" s="679"/>
      <c r="HQP2" s="679"/>
      <c r="HQQ2" s="679"/>
      <c r="HQR2" s="679"/>
      <c r="HQS2" s="679"/>
      <c r="HQT2" s="679"/>
      <c r="HQU2" s="679"/>
      <c r="HQV2" s="679"/>
      <c r="HQW2" s="679"/>
      <c r="HQX2" s="679"/>
      <c r="HQY2" s="679"/>
      <c r="HQZ2" s="679"/>
      <c r="HRA2" s="679"/>
      <c r="HRB2" s="679"/>
      <c r="HRC2" s="679"/>
      <c r="HRD2" s="679"/>
      <c r="HRE2" s="679"/>
      <c r="HRF2" s="679"/>
      <c r="HRG2" s="679"/>
      <c r="HRH2" s="679"/>
      <c r="HRI2" s="679"/>
      <c r="HRJ2" s="679"/>
      <c r="HRK2" s="679"/>
      <c r="HRL2" s="679"/>
      <c r="HRM2" s="679"/>
      <c r="HRN2" s="679"/>
      <c r="HRO2" s="679"/>
      <c r="HRP2" s="679"/>
      <c r="HRQ2" s="679"/>
      <c r="HRR2" s="679"/>
      <c r="HRS2" s="679"/>
      <c r="HRT2" s="679"/>
      <c r="HRU2" s="679"/>
      <c r="HRV2" s="679"/>
      <c r="HRW2" s="679"/>
      <c r="HRX2" s="679"/>
      <c r="HRY2" s="679"/>
      <c r="HRZ2" s="679"/>
      <c r="HSA2" s="679"/>
      <c r="HSB2" s="679"/>
      <c r="HSC2" s="679"/>
      <c r="HSD2" s="679"/>
      <c r="HSE2" s="679"/>
      <c r="HSF2" s="679"/>
      <c r="HSG2" s="679"/>
      <c r="HSH2" s="679"/>
      <c r="HSI2" s="679"/>
      <c r="HSJ2" s="679"/>
      <c r="HSK2" s="679"/>
      <c r="HSL2" s="679"/>
      <c r="HSM2" s="679"/>
      <c r="HSN2" s="679"/>
      <c r="HSO2" s="679"/>
      <c r="HSP2" s="679"/>
      <c r="HSQ2" s="679"/>
      <c r="HSR2" s="679"/>
      <c r="HSS2" s="679"/>
      <c r="HST2" s="679"/>
      <c r="HSU2" s="679"/>
      <c r="HSV2" s="679"/>
      <c r="HSW2" s="679"/>
      <c r="HSX2" s="679"/>
      <c r="HSY2" s="679"/>
      <c r="HSZ2" s="679"/>
      <c r="HTA2" s="679"/>
      <c r="HTB2" s="679"/>
      <c r="HTC2" s="679"/>
      <c r="HTD2" s="679"/>
      <c r="HTE2" s="679"/>
      <c r="HTF2" s="679"/>
      <c r="HTG2" s="679"/>
      <c r="HTH2" s="679"/>
      <c r="HTI2" s="679"/>
      <c r="HTJ2" s="679"/>
      <c r="HTK2" s="679"/>
      <c r="HTL2" s="679"/>
      <c r="HTM2" s="679"/>
      <c r="HTN2" s="679"/>
      <c r="HTO2" s="679"/>
      <c r="HTP2" s="679"/>
      <c r="HTQ2" s="679"/>
      <c r="HTR2" s="679"/>
      <c r="HTS2" s="679"/>
      <c r="HTT2" s="679"/>
      <c r="HTU2" s="679"/>
      <c r="HTV2" s="679"/>
      <c r="HTW2" s="679"/>
      <c r="HTX2" s="679"/>
      <c r="HTY2" s="679"/>
      <c r="HTZ2" s="679"/>
      <c r="HUA2" s="679"/>
      <c r="HUB2" s="679"/>
      <c r="HUC2" s="679"/>
      <c r="HUD2" s="679"/>
      <c r="HUE2" s="679"/>
      <c r="HUF2" s="679"/>
      <c r="HUG2" s="679"/>
      <c r="HUH2" s="679"/>
      <c r="HUI2" s="679"/>
      <c r="HUJ2" s="679"/>
      <c r="HUK2" s="679"/>
      <c r="HUL2" s="679"/>
      <c r="HUM2" s="679"/>
      <c r="HUN2" s="679"/>
      <c r="HUO2" s="679"/>
      <c r="HUP2" s="679"/>
      <c r="HUQ2" s="679"/>
      <c r="HUR2" s="679"/>
      <c r="HUS2" s="679"/>
      <c r="HUT2" s="679"/>
      <c r="HUU2" s="679"/>
      <c r="HUV2" s="679"/>
      <c r="HUW2" s="679"/>
      <c r="HUX2" s="679"/>
      <c r="HUY2" s="679"/>
      <c r="HUZ2" s="679"/>
      <c r="HVA2" s="679"/>
      <c r="HVB2" s="679"/>
      <c r="HVC2" s="679"/>
      <c r="HVD2" s="679"/>
      <c r="HVE2" s="679"/>
      <c r="HVF2" s="679"/>
      <c r="HVG2" s="679"/>
      <c r="HVH2" s="679"/>
      <c r="HVI2" s="679"/>
      <c r="HVJ2" s="679"/>
      <c r="HVK2" s="679"/>
      <c r="HVL2" s="679"/>
      <c r="HVM2" s="679"/>
      <c r="HVN2" s="679"/>
      <c r="HVO2" s="679"/>
      <c r="HVP2" s="679"/>
      <c r="HVQ2" s="679"/>
      <c r="HVR2" s="679"/>
      <c r="HVS2" s="679"/>
      <c r="HVT2" s="679"/>
      <c r="HVU2" s="679"/>
      <c r="HVV2" s="679"/>
      <c r="HVW2" s="679"/>
      <c r="HVX2" s="679"/>
      <c r="HVY2" s="679"/>
      <c r="HVZ2" s="679"/>
      <c r="HWA2" s="679"/>
      <c r="HWB2" s="679"/>
      <c r="HWC2" s="679"/>
      <c r="HWD2" s="679"/>
      <c r="HWE2" s="679"/>
      <c r="HWF2" s="679"/>
      <c r="HWG2" s="679"/>
      <c r="HWH2" s="679"/>
      <c r="HWI2" s="679"/>
      <c r="HWJ2" s="679"/>
      <c r="HWK2" s="679"/>
      <c r="HWL2" s="679"/>
      <c r="HWM2" s="679"/>
      <c r="HWN2" s="679"/>
      <c r="HWO2" s="679"/>
      <c r="HWP2" s="679"/>
      <c r="HWQ2" s="679"/>
      <c r="HWR2" s="679"/>
      <c r="HWS2" s="679"/>
      <c r="HWT2" s="679"/>
      <c r="HWU2" s="679"/>
      <c r="HWV2" s="679"/>
      <c r="HWW2" s="679"/>
      <c r="HWX2" s="679"/>
      <c r="HWY2" s="679"/>
      <c r="HWZ2" s="679"/>
      <c r="HXA2" s="679"/>
      <c r="HXB2" s="679"/>
      <c r="HXC2" s="679"/>
      <c r="HXD2" s="679"/>
      <c r="HXE2" s="679"/>
      <c r="HXF2" s="679"/>
      <c r="HXG2" s="679"/>
      <c r="HXH2" s="679"/>
      <c r="HXI2" s="679"/>
      <c r="HXJ2" s="679"/>
      <c r="HXK2" s="679"/>
      <c r="HXL2" s="679"/>
      <c r="HXM2" s="679"/>
      <c r="HXN2" s="679"/>
      <c r="HXO2" s="679"/>
      <c r="HXP2" s="679"/>
      <c r="HXQ2" s="679"/>
      <c r="HXR2" s="679"/>
      <c r="HXS2" s="679"/>
      <c r="HXT2" s="679"/>
      <c r="HXU2" s="679"/>
      <c r="HXV2" s="679"/>
      <c r="HXW2" s="679"/>
      <c r="HXX2" s="679"/>
      <c r="HXY2" s="679"/>
      <c r="HXZ2" s="679"/>
      <c r="HYA2" s="679"/>
      <c r="HYB2" s="679"/>
      <c r="HYC2" s="679"/>
      <c r="HYD2" s="679"/>
      <c r="HYE2" s="679"/>
      <c r="HYF2" s="679"/>
      <c r="HYG2" s="679"/>
      <c r="HYH2" s="679"/>
      <c r="HYI2" s="679"/>
      <c r="HYJ2" s="679"/>
      <c r="HYK2" s="679"/>
      <c r="HYL2" s="679"/>
      <c r="HYM2" s="679"/>
      <c r="HYN2" s="679"/>
      <c r="HYO2" s="679"/>
      <c r="HYP2" s="679"/>
      <c r="HYQ2" s="679"/>
      <c r="HYR2" s="679"/>
      <c r="HYS2" s="679"/>
      <c r="HYT2" s="679"/>
      <c r="HYU2" s="679"/>
      <c r="HYV2" s="679"/>
      <c r="HYW2" s="679"/>
      <c r="HYX2" s="679"/>
      <c r="HYY2" s="679"/>
      <c r="HYZ2" s="679"/>
      <c r="HZA2" s="679"/>
      <c r="HZB2" s="679"/>
      <c r="HZC2" s="679"/>
      <c r="HZD2" s="679"/>
      <c r="HZE2" s="679"/>
      <c r="HZF2" s="679"/>
      <c r="HZG2" s="679"/>
      <c r="HZH2" s="679"/>
      <c r="HZI2" s="679"/>
      <c r="HZJ2" s="679"/>
      <c r="HZK2" s="679"/>
      <c r="HZL2" s="679"/>
      <c r="HZM2" s="679"/>
      <c r="HZN2" s="679"/>
      <c r="HZO2" s="679"/>
      <c r="HZP2" s="679"/>
      <c r="HZQ2" s="679"/>
      <c r="HZR2" s="679"/>
      <c r="HZS2" s="679"/>
      <c r="HZT2" s="679"/>
      <c r="HZU2" s="679"/>
      <c r="HZV2" s="679"/>
      <c r="HZW2" s="679"/>
      <c r="HZX2" s="679"/>
      <c r="HZY2" s="679"/>
      <c r="HZZ2" s="679"/>
      <c r="IAA2" s="679"/>
      <c r="IAB2" s="679"/>
      <c r="IAC2" s="679"/>
      <c r="IAD2" s="679"/>
      <c r="IAE2" s="679"/>
      <c r="IAF2" s="679"/>
      <c r="IAG2" s="679"/>
      <c r="IAH2" s="679"/>
      <c r="IAI2" s="679"/>
      <c r="IAJ2" s="679"/>
      <c r="IAK2" s="679"/>
      <c r="IAL2" s="679"/>
      <c r="IAM2" s="679"/>
      <c r="IAN2" s="679"/>
      <c r="IAO2" s="679"/>
      <c r="IAP2" s="679"/>
      <c r="IAQ2" s="679"/>
      <c r="IAR2" s="679"/>
      <c r="IAS2" s="679"/>
      <c r="IAT2" s="679"/>
      <c r="IAU2" s="679"/>
      <c r="IAV2" s="679"/>
      <c r="IAW2" s="679"/>
      <c r="IAX2" s="679"/>
      <c r="IAY2" s="679"/>
      <c r="IAZ2" s="679"/>
      <c r="IBA2" s="679"/>
      <c r="IBB2" s="679"/>
      <c r="IBC2" s="679"/>
      <c r="IBD2" s="679"/>
      <c r="IBE2" s="679"/>
      <c r="IBF2" s="679"/>
      <c r="IBG2" s="679"/>
      <c r="IBH2" s="679"/>
      <c r="IBI2" s="679"/>
      <c r="IBJ2" s="679"/>
      <c r="IBK2" s="679"/>
      <c r="IBL2" s="679"/>
      <c r="IBM2" s="679"/>
      <c r="IBN2" s="679"/>
      <c r="IBO2" s="679"/>
      <c r="IBP2" s="679"/>
      <c r="IBQ2" s="679"/>
      <c r="IBR2" s="679"/>
      <c r="IBS2" s="679"/>
      <c r="IBT2" s="679"/>
      <c r="IBU2" s="679"/>
      <c r="IBV2" s="679"/>
      <c r="IBW2" s="679"/>
      <c r="IBX2" s="679"/>
      <c r="IBY2" s="679"/>
      <c r="IBZ2" s="679"/>
      <c r="ICA2" s="679"/>
      <c r="ICB2" s="679"/>
      <c r="ICC2" s="679"/>
      <c r="ICD2" s="679"/>
      <c r="ICE2" s="679"/>
      <c r="ICF2" s="679"/>
      <c r="ICG2" s="679"/>
      <c r="ICH2" s="679"/>
      <c r="ICI2" s="679"/>
      <c r="ICJ2" s="679"/>
      <c r="ICK2" s="679"/>
      <c r="ICL2" s="679"/>
      <c r="ICM2" s="679"/>
      <c r="ICN2" s="679"/>
      <c r="ICO2" s="679"/>
      <c r="ICP2" s="679"/>
      <c r="ICQ2" s="679"/>
      <c r="ICR2" s="679"/>
      <c r="ICS2" s="679"/>
      <c r="ICT2" s="679"/>
      <c r="ICU2" s="679"/>
      <c r="ICV2" s="679"/>
      <c r="ICW2" s="679"/>
      <c r="ICX2" s="679"/>
      <c r="ICY2" s="679"/>
      <c r="ICZ2" s="679"/>
      <c r="IDA2" s="679"/>
      <c r="IDB2" s="679"/>
      <c r="IDC2" s="679"/>
      <c r="IDD2" s="679"/>
      <c r="IDE2" s="679"/>
      <c r="IDF2" s="679"/>
      <c r="IDG2" s="679"/>
      <c r="IDH2" s="679"/>
      <c r="IDI2" s="679"/>
      <c r="IDJ2" s="679"/>
      <c r="IDK2" s="679"/>
      <c r="IDL2" s="679"/>
      <c r="IDM2" s="679"/>
      <c r="IDN2" s="679"/>
      <c r="IDO2" s="679"/>
      <c r="IDP2" s="679"/>
      <c r="IDQ2" s="679"/>
      <c r="IDR2" s="679"/>
      <c r="IDS2" s="679"/>
      <c r="IDT2" s="679"/>
      <c r="IDU2" s="679"/>
      <c r="IDV2" s="679"/>
      <c r="IDW2" s="679"/>
      <c r="IDX2" s="679"/>
      <c r="IDY2" s="679"/>
      <c r="IDZ2" s="679"/>
      <c r="IEA2" s="679"/>
      <c r="IEB2" s="679"/>
      <c r="IEC2" s="679"/>
      <c r="IED2" s="679"/>
      <c r="IEE2" s="679"/>
      <c r="IEF2" s="679"/>
      <c r="IEG2" s="679"/>
      <c r="IEH2" s="679"/>
      <c r="IEI2" s="679"/>
      <c r="IEJ2" s="679"/>
      <c r="IEK2" s="679"/>
      <c r="IEL2" s="679"/>
      <c r="IEM2" s="679"/>
      <c r="IEN2" s="679"/>
      <c r="IEO2" s="679"/>
      <c r="IEP2" s="679"/>
      <c r="IEQ2" s="679"/>
      <c r="IER2" s="679"/>
      <c r="IES2" s="679"/>
      <c r="IET2" s="679"/>
      <c r="IEU2" s="679"/>
      <c r="IEV2" s="679"/>
      <c r="IEW2" s="679"/>
      <c r="IEX2" s="679"/>
      <c r="IEY2" s="679"/>
      <c r="IEZ2" s="679"/>
      <c r="IFA2" s="679"/>
      <c r="IFB2" s="679"/>
      <c r="IFC2" s="679"/>
      <c r="IFD2" s="679"/>
      <c r="IFE2" s="679"/>
      <c r="IFF2" s="679"/>
      <c r="IFG2" s="679"/>
      <c r="IFH2" s="679"/>
      <c r="IFI2" s="679"/>
      <c r="IFJ2" s="679"/>
      <c r="IFK2" s="679"/>
      <c r="IFL2" s="679"/>
      <c r="IFM2" s="679"/>
      <c r="IFN2" s="679"/>
      <c r="IFO2" s="679"/>
      <c r="IFP2" s="679"/>
      <c r="IFQ2" s="679"/>
      <c r="IFR2" s="679"/>
      <c r="IFS2" s="679"/>
      <c r="IFT2" s="679"/>
      <c r="IFU2" s="679"/>
      <c r="IFV2" s="679"/>
      <c r="IFW2" s="679"/>
      <c r="IFX2" s="679"/>
      <c r="IFY2" s="679"/>
      <c r="IFZ2" s="679"/>
      <c r="IGA2" s="679"/>
      <c r="IGB2" s="679"/>
      <c r="IGC2" s="679"/>
      <c r="IGD2" s="679"/>
      <c r="IGE2" s="679"/>
      <c r="IGF2" s="679"/>
      <c r="IGG2" s="679"/>
      <c r="IGH2" s="679"/>
      <c r="IGI2" s="679"/>
      <c r="IGJ2" s="679"/>
      <c r="IGK2" s="679"/>
      <c r="IGL2" s="679"/>
      <c r="IGM2" s="679"/>
      <c r="IGN2" s="679"/>
      <c r="IGO2" s="679"/>
      <c r="IGP2" s="679"/>
      <c r="IGQ2" s="679"/>
      <c r="IGR2" s="679"/>
      <c r="IGS2" s="679"/>
      <c r="IGT2" s="679"/>
      <c r="IGU2" s="679"/>
      <c r="IGV2" s="679"/>
      <c r="IGW2" s="679"/>
      <c r="IGX2" s="679"/>
      <c r="IGY2" s="679"/>
      <c r="IGZ2" s="679"/>
      <c r="IHA2" s="679"/>
      <c r="IHB2" s="679"/>
      <c r="IHC2" s="679"/>
      <c r="IHD2" s="679"/>
      <c r="IHE2" s="679"/>
      <c r="IHF2" s="679"/>
      <c r="IHG2" s="679"/>
      <c r="IHH2" s="679"/>
      <c r="IHI2" s="679"/>
      <c r="IHJ2" s="679"/>
      <c r="IHK2" s="679"/>
      <c r="IHL2" s="679"/>
      <c r="IHM2" s="679"/>
      <c r="IHN2" s="679"/>
      <c r="IHO2" s="679"/>
      <c r="IHP2" s="679"/>
      <c r="IHQ2" s="679"/>
      <c r="IHR2" s="679"/>
      <c r="IHS2" s="679"/>
      <c r="IHT2" s="679"/>
      <c r="IHU2" s="679"/>
      <c r="IHV2" s="679"/>
      <c r="IHW2" s="679"/>
      <c r="IHX2" s="679"/>
      <c r="IHY2" s="679"/>
      <c r="IHZ2" s="679"/>
      <c r="IIA2" s="679"/>
      <c r="IIB2" s="679"/>
      <c r="IIC2" s="679"/>
      <c r="IID2" s="679"/>
      <c r="IIE2" s="679"/>
      <c r="IIF2" s="679"/>
      <c r="IIG2" s="679"/>
      <c r="IIH2" s="679"/>
      <c r="III2" s="679"/>
      <c r="IIJ2" s="679"/>
      <c r="IIK2" s="679"/>
      <c r="IIL2" s="679"/>
      <c r="IIM2" s="679"/>
      <c r="IIN2" s="679"/>
      <c r="IIO2" s="679"/>
      <c r="IIP2" s="679"/>
      <c r="IIQ2" s="679"/>
      <c r="IIR2" s="679"/>
      <c r="IIS2" s="679"/>
      <c r="IIT2" s="679"/>
      <c r="IIU2" s="679"/>
      <c r="IIV2" s="679"/>
      <c r="IIW2" s="679"/>
      <c r="IIX2" s="679"/>
      <c r="IIY2" s="679"/>
      <c r="IIZ2" s="679"/>
      <c r="IJA2" s="679"/>
      <c r="IJB2" s="679"/>
      <c r="IJC2" s="679"/>
      <c r="IJD2" s="679"/>
      <c r="IJE2" s="679"/>
      <c r="IJF2" s="679"/>
      <c r="IJG2" s="679"/>
      <c r="IJH2" s="679"/>
      <c r="IJI2" s="679"/>
      <c r="IJJ2" s="679"/>
      <c r="IJK2" s="679"/>
      <c r="IJL2" s="679"/>
      <c r="IJM2" s="679"/>
      <c r="IJN2" s="679"/>
      <c r="IJO2" s="679"/>
      <c r="IJP2" s="679"/>
      <c r="IJQ2" s="679"/>
      <c r="IJR2" s="679"/>
      <c r="IJS2" s="679"/>
      <c r="IJT2" s="679"/>
      <c r="IJU2" s="679"/>
      <c r="IJV2" s="679"/>
      <c r="IJW2" s="679"/>
      <c r="IJX2" s="679"/>
      <c r="IJY2" s="679"/>
      <c r="IJZ2" s="679"/>
      <c r="IKA2" s="679"/>
      <c r="IKB2" s="679"/>
      <c r="IKC2" s="679"/>
      <c r="IKD2" s="679"/>
      <c r="IKE2" s="679"/>
      <c r="IKF2" s="679"/>
      <c r="IKG2" s="679"/>
      <c r="IKH2" s="679"/>
      <c r="IKI2" s="679"/>
      <c r="IKJ2" s="679"/>
      <c r="IKK2" s="679"/>
      <c r="IKL2" s="679"/>
      <c r="IKM2" s="679"/>
      <c r="IKN2" s="679"/>
      <c r="IKO2" s="679"/>
      <c r="IKP2" s="679"/>
      <c r="IKQ2" s="679"/>
      <c r="IKR2" s="679"/>
      <c r="IKS2" s="679"/>
      <c r="IKT2" s="679"/>
      <c r="IKU2" s="679"/>
      <c r="IKV2" s="679"/>
      <c r="IKW2" s="679"/>
      <c r="IKX2" s="679"/>
      <c r="IKY2" s="679"/>
      <c r="IKZ2" s="679"/>
      <c r="ILA2" s="679"/>
      <c r="ILB2" s="679"/>
      <c r="ILC2" s="679"/>
      <c r="ILD2" s="679"/>
      <c r="ILE2" s="679"/>
      <c r="ILF2" s="679"/>
      <c r="ILG2" s="679"/>
      <c r="ILH2" s="679"/>
      <c r="ILI2" s="679"/>
      <c r="ILJ2" s="679"/>
      <c r="ILK2" s="679"/>
      <c r="ILL2" s="679"/>
      <c r="ILM2" s="679"/>
      <c r="ILN2" s="679"/>
      <c r="ILO2" s="679"/>
      <c r="ILP2" s="679"/>
      <c r="ILQ2" s="679"/>
      <c r="ILR2" s="679"/>
      <c r="ILS2" s="679"/>
      <c r="ILT2" s="679"/>
      <c r="ILU2" s="679"/>
      <c r="ILV2" s="679"/>
      <c r="ILW2" s="679"/>
      <c r="ILX2" s="679"/>
      <c r="ILY2" s="679"/>
      <c r="ILZ2" s="679"/>
      <c r="IMA2" s="679"/>
      <c r="IMB2" s="679"/>
      <c r="IMC2" s="679"/>
      <c r="IMD2" s="679"/>
      <c r="IME2" s="679"/>
      <c r="IMF2" s="679"/>
      <c r="IMG2" s="679"/>
      <c r="IMH2" s="679"/>
      <c r="IMI2" s="679"/>
      <c r="IMJ2" s="679"/>
      <c r="IMK2" s="679"/>
      <c r="IML2" s="679"/>
      <c r="IMM2" s="679"/>
      <c r="IMN2" s="679"/>
      <c r="IMO2" s="679"/>
      <c r="IMP2" s="679"/>
      <c r="IMQ2" s="679"/>
      <c r="IMR2" s="679"/>
      <c r="IMS2" s="679"/>
      <c r="IMT2" s="679"/>
      <c r="IMU2" s="679"/>
      <c r="IMV2" s="679"/>
      <c r="IMW2" s="679"/>
      <c r="IMX2" s="679"/>
      <c r="IMY2" s="679"/>
      <c r="IMZ2" s="679"/>
      <c r="INA2" s="679"/>
      <c r="INB2" s="679"/>
      <c r="INC2" s="679"/>
      <c r="IND2" s="679"/>
      <c r="INE2" s="679"/>
      <c r="INF2" s="679"/>
      <c r="ING2" s="679"/>
      <c r="INH2" s="679"/>
      <c r="INI2" s="679"/>
      <c r="INJ2" s="679"/>
      <c r="INK2" s="679"/>
      <c r="INL2" s="679"/>
      <c r="INM2" s="679"/>
      <c r="INN2" s="679"/>
      <c r="INO2" s="679"/>
      <c r="INP2" s="679"/>
      <c r="INQ2" s="679"/>
      <c r="INR2" s="679"/>
      <c r="INS2" s="679"/>
      <c r="INT2" s="679"/>
      <c r="INU2" s="679"/>
      <c r="INV2" s="679"/>
      <c r="INW2" s="679"/>
      <c r="INX2" s="679"/>
      <c r="INY2" s="679"/>
      <c r="INZ2" s="679"/>
      <c r="IOA2" s="679"/>
      <c r="IOB2" s="679"/>
      <c r="IOC2" s="679"/>
      <c r="IOD2" s="679"/>
      <c r="IOE2" s="679"/>
      <c r="IOF2" s="679"/>
      <c r="IOG2" s="679"/>
      <c r="IOH2" s="679"/>
      <c r="IOI2" s="679"/>
      <c r="IOJ2" s="679"/>
      <c r="IOK2" s="679"/>
      <c r="IOL2" s="679"/>
      <c r="IOM2" s="679"/>
      <c r="ION2" s="679"/>
      <c r="IOO2" s="679"/>
      <c r="IOP2" s="679"/>
      <c r="IOQ2" s="679"/>
      <c r="IOR2" s="679"/>
      <c r="IOS2" s="679"/>
      <c r="IOT2" s="679"/>
      <c r="IOU2" s="679"/>
      <c r="IOV2" s="679"/>
      <c r="IOW2" s="679"/>
      <c r="IOX2" s="679"/>
      <c r="IOY2" s="679"/>
      <c r="IOZ2" s="679"/>
      <c r="IPA2" s="679"/>
      <c r="IPB2" s="679"/>
      <c r="IPC2" s="679"/>
      <c r="IPD2" s="679"/>
      <c r="IPE2" s="679"/>
      <c r="IPF2" s="679"/>
      <c r="IPG2" s="679"/>
      <c r="IPH2" s="679"/>
      <c r="IPI2" s="679"/>
      <c r="IPJ2" s="679"/>
      <c r="IPK2" s="679"/>
      <c r="IPL2" s="679"/>
      <c r="IPM2" s="679"/>
      <c r="IPN2" s="679"/>
      <c r="IPO2" s="679"/>
      <c r="IPP2" s="679"/>
      <c r="IPQ2" s="679"/>
      <c r="IPR2" s="679"/>
      <c r="IPS2" s="679"/>
      <c r="IPT2" s="679"/>
      <c r="IPU2" s="679"/>
      <c r="IPV2" s="679"/>
      <c r="IPW2" s="679"/>
      <c r="IPX2" s="679"/>
      <c r="IPY2" s="679"/>
      <c r="IPZ2" s="679"/>
      <c r="IQA2" s="679"/>
      <c r="IQB2" s="679"/>
      <c r="IQC2" s="679"/>
      <c r="IQD2" s="679"/>
      <c r="IQE2" s="679"/>
      <c r="IQF2" s="679"/>
      <c r="IQG2" s="679"/>
      <c r="IQH2" s="679"/>
      <c r="IQI2" s="679"/>
      <c r="IQJ2" s="679"/>
      <c r="IQK2" s="679"/>
      <c r="IQL2" s="679"/>
      <c r="IQM2" s="679"/>
      <c r="IQN2" s="679"/>
      <c r="IQO2" s="679"/>
      <c r="IQP2" s="679"/>
      <c r="IQQ2" s="679"/>
      <c r="IQR2" s="679"/>
      <c r="IQS2" s="679"/>
      <c r="IQT2" s="679"/>
      <c r="IQU2" s="679"/>
      <c r="IQV2" s="679"/>
      <c r="IQW2" s="679"/>
      <c r="IQX2" s="679"/>
      <c r="IQY2" s="679"/>
      <c r="IQZ2" s="679"/>
      <c r="IRA2" s="679"/>
      <c r="IRB2" s="679"/>
      <c r="IRC2" s="679"/>
      <c r="IRD2" s="679"/>
      <c r="IRE2" s="679"/>
      <c r="IRF2" s="679"/>
      <c r="IRG2" s="679"/>
      <c r="IRH2" s="679"/>
      <c r="IRI2" s="679"/>
      <c r="IRJ2" s="679"/>
      <c r="IRK2" s="679"/>
      <c r="IRL2" s="679"/>
      <c r="IRM2" s="679"/>
      <c r="IRN2" s="679"/>
      <c r="IRO2" s="679"/>
      <c r="IRP2" s="679"/>
      <c r="IRQ2" s="679"/>
      <c r="IRR2" s="679"/>
      <c r="IRS2" s="679"/>
      <c r="IRT2" s="679"/>
      <c r="IRU2" s="679"/>
      <c r="IRV2" s="679"/>
      <c r="IRW2" s="679"/>
      <c r="IRX2" s="679"/>
      <c r="IRY2" s="679"/>
      <c r="IRZ2" s="679"/>
      <c r="ISA2" s="679"/>
      <c r="ISB2" s="679"/>
      <c r="ISC2" s="679"/>
      <c r="ISD2" s="679"/>
      <c r="ISE2" s="679"/>
      <c r="ISF2" s="679"/>
      <c r="ISG2" s="679"/>
      <c r="ISH2" s="679"/>
      <c r="ISI2" s="679"/>
      <c r="ISJ2" s="679"/>
      <c r="ISK2" s="679"/>
      <c r="ISL2" s="679"/>
      <c r="ISM2" s="679"/>
      <c r="ISN2" s="679"/>
      <c r="ISO2" s="679"/>
      <c r="ISP2" s="679"/>
      <c r="ISQ2" s="679"/>
      <c r="ISR2" s="679"/>
      <c r="ISS2" s="679"/>
      <c r="IST2" s="679"/>
      <c r="ISU2" s="679"/>
      <c r="ISV2" s="679"/>
      <c r="ISW2" s="679"/>
      <c r="ISX2" s="679"/>
      <c r="ISY2" s="679"/>
      <c r="ISZ2" s="679"/>
      <c r="ITA2" s="679"/>
      <c r="ITB2" s="679"/>
      <c r="ITC2" s="679"/>
      <c r="ITD2" s="679"/>
      <c r="ITE2" s="679"/>
      <c r="ITF2" s="679"/>
      <c r="ITG2" s="679"/>
      <c r="ITH2" s="679"/>
      <c r="ITI2" s="679"/>
      <c r="ITJ2" s="679"/>
      <c r="ITK2" s="679"/>
      <c r="ITL2" s="679"/>
      <c r="ITM2" s="679"/>
      <c r="ITN2" s="679"/>
      <c r="ITO2" s="679"/>
      <c r="ITP2" s="679"/>
      <c r="ITQ2" s="679"/>
      <c r="ITR2" s="679"/>
      <c r="ITS2" s="679"/>
      <c r="ITT2" s="679"/>
      <c r="ITU2" s="679"/>
      <c r="ITV2" s="679"/>
      <c r="ITW2" s="679"/>
      <c r="ITX2" s="679"/>
      <c r="ITY2" s="679"/>
      <c r="ITZ2" s="679"/>
      <c r="IUA2" s="679"/>
      <c r="IUB2" s="679"/>
      <c r="IUC2" s="679"/>
      <c r="IUD2" s="679"/>
      <c r="IUE2" s="679"/>
      <c r="IUF2" s="679"/>
      <c r="IUG2" s="679"/>
      <c r="IUH2" s="679"/>
      <c r="IUI2" s="679"/>
      <c r="IUJ2" s="679"/>
      <c r="IUK2" s="679"/>
      <c r="IUL2" s="679"/>
      <c r="IUM2" s="679"/>
      <c r="IUN2" s="679"/>
      <c r="IUO2" s="679"/>
      <c r="IUP2" s="679"/>
      <c r="IUQ2" s="679"/>
      <c r="IUR2" s="679"/>
      <c r="IUS2" s="679"/>
      <c r="IUT2" s="679"/>
      <c r="IUU2" s="679"/>
      <c r="IUV2" s="679"/>
      <c r="IUW2" s="679"/>
      <c r="IUX2" s="679"/>
      <c r="IUY2" s="679"/>
      <c r="IUZ2" s="679"/>
      <c r="IVA2" s="679"/>
      <c r="IVB2" s="679"/>
      <c r="IVC2" s="679"/>
      <c r="IVD2" s="679"/>
      <c r="IVE2" s="679"/>
      <c r="IVF2" s="679"/>
      <c r="IVG2" s="679"/>
      <c r="IVH2" s="679"/>
      <c r="IVI2" s="679"/>
      <c r="IVJ2" s="679"/>
      <c r="IVK2" s="679"/>
      <c r="IVL2" s="679"/>
      <c r="IVM2" s="679"/>
      <c r="IVN2" s="679"/>
      <c r="IVO2" s="679"/>
      <c r="IVP2" s="679"/>
      <c r="IVQ2" s="679"/>
      <c r="IVR2" s="679"/>
      <c r="IVS2" s="679"/>
      <c r="IVT2" s="679"/>
      <c r="IVU2" s="679"/>
      <c r="IVV2" s="679"/>
      <c r="IVW2" s="679"/>
      <c r="IVX2" s="679"/>
      <c r="IVY2" s="679"/>
      <c r="IVZ2" s="679"/>
      <c r="IWA2" s="679"/>
      <c r="IWB2" s="679"/>
      <c r="IWC2" s="679"/>
      <c r="IWD2" s="679"/>
      <c r="IWE2" s="679"/>
      <c r="IWF2" s="679"/>
      <c r="IWG2" s="679"/>
      <c r="IWH2" s="679"/>
      <c r="IWI2" s="679"/>
      <c r="IWJ2" s="679"/>
      <c r="IWK2" s="679"/>
      <c r="IWL2" s="679"/>
      <c r="IWM2" s="679"/>
      <c r="IWN2" s="679"/>
      <c r="IWO2" s="679"/>
      <c r="IWP2" s="679"/>
      <c r="IWQ2" s="679"/>
      <c r="IWR2" s="679"/>
      <c r="IWS2" s="679"/>
      <c r="IWT2" s="679"/>
      <c r="IWU2" s="679"/>
      <c r="IWV2" s="679"/>
      <c r="IWW2" s="679"/>
      <c r="IWX2" s="679"/>
      <c r="IWY2" s="679"/>
      <c r="IWZ2" s="679"/>
      <c r="IXA2" s="679"/>
      <c r="IXB2" s="679"/>
      <c r="IXC2" s="679"/>
      <c r="IXD2" s="679"/>
      <c r="IXE2" s="679"/>
      <c r="IXF2" s="679"/>
      <c r="IXG2" s="679"/>
      <c r="IXH2" s="679"/>
      <c r="IXI2" s="679"/>
      <c r="IXJ2" s="679"/>
      <c r="IXK2" s="679"/>
      <c r="IXL2" s="679"/>
      <c r="IXM2" s="679"/>
      <c r="IXN2" s="679"/>
      <c r="IXO2" s="679"/>
      <c r="IXP2" s="679"/>
      <c r="IXQ2" s="679"/>
      <c r="IXR2" s="679"/>
      <c r="IXS2" s="679"/>
      <c r="IXT2" s="679"/>
      <c r="IXU2" s="679"/>
      <c r="IXV2" s="679"/>
      <c r="IXW2" s="679"/>
      <c r="IXX2" s="679"/>
      <c r="IXY2" s="679"/>
      <c r="IXZ2" s="679"/>
      <c r="IYA2" s="679"/>
      <c r="IYB2" s="679"/>
      <c r="IYC2" s="679"/>
      <c r="IYD2" s="679"/>
      <c r="IYE2" s="679"/>
      <c r="IYF2" s="679"/>
      <c r="IYG2" s="679"/>
      <c r="IYH2" s="679"/>
      <c r="IYI2" s="679"/>
      <c r="IYJ2" s="679"/>
      <c r="IYK2" s="679"/>
      <c r="IYL2" s="679"/>
      <c r="IYM2" s="679"/>
      <c r="IYN2" s="679"/>
      <c r="IYO2" s="679"/>
      <c r="IYP2" s="679"/>
      <c r="IYQ2" s="679"/>
      <c r="IYR2" s="679"/>
      <c r="IYS2" s="679"/>
      <c r="IYT2" s="679"/>
      <c r="IYU2" s="679"/>
      <c r="IYV2" s="679"/>
      <c r="IYW2" s="679"/>
      <c r="IYX2" s="679"/>
      <c r="IYY2" s="679"/>
      <c r="IYZ2" s="679"/>
      <c r="IZA2" s="679"/>
      <c r="IZB2" s="679"/>
      <c r="IZC2" s="679"/>
      <c r="IZD2" s="679"/>
      <c r="IZE2" s="679"/>
      <c r="IZF2" s="679"/>
      <c r="IZG2" s="679"/>
      <c r="IZH2" s="679"/>
      <c r="IZI2" s="679"/>
      <c r="IZJ2" s="679"/>
      <c r="IZK2" s="679"/>
      <c r="IZL2" s="679"/>
      <c r="IZM2" s="679"/>
      <c r="IZN2" s="679"/>
      <c r="IZO2" s="679"/>
      <c r="IZP2" s="679"/>
      <c r="IZQ2" s="679"/>
      <c r="IZR2" s="679"/>
      <c r="IZS2" s="679"/>
      <c r="IZT2" s="679"/>
      <c r="IZU2" s="679"/>
      <c r="IZV2" s="679"/>
      <c r="IZW2" s="679"/>
      <c r="IZX2" s="679"/>
      <c r="IZY2" s="679"/>
      <c r="IZZ2" s="679"/>
      <c r="JAA2" s="679"/>
      <c r="JAB2" s="679"/>
      <c r="JAC2" s="679"/>
      <c r="JAD2" s="679"/>
      <c r="JAE2" s="679"/>
      <c r="JAF2" s="679"/>
      <c r="JAG2" s="679"/>
      <c r="JAH2" s="679"/>
      <c r="JAI2" s="679"/>
      <c r="JAJ2" s="679"/>
      <c r="JAK2" s="679"/>
      <c r="JAL2" s="679"/>
      <c r="JAM2" s="679"/>
      <c r="JAN2" s="679"/>
      <c r="JAO2" s="679"/>
      <c r="JAP2" s="679"/>
      <c r="JAQ2" s="679"/>
      <c r="JAR2" s="679"/>
      <c r="JAS2" s="679"/>
      <c r="JAT2" s="679"/>
      <c r="JAU2" s="679"/>
      <c r="JAV2" s="679"/>
      <c r="JAW2" s="679"/>
      <c r="JAX2" s="679"/>
      <c r="JAY2" s="679"/>
      <c r="JAZ2" s="679"/>
      <c r="JBA2" s="679"/>
      <c r="JBB2" s="679"/>
      <c r="JBC2" s="679"/>
      <c r="JBD2" s="679"/>
      <c r="JBE2" s="679"/>
      <c r="JBF2" s="679"/>
      <c r="JBG2" s="679"/>
      <c r="JBH2" s="679"/>
      <c r="JBI2" s="679"/>
      <c r="JBJ2" s="679"/>
      <c r="JBK2" s="679"/>
      <c r="JBL2" s="679"/>
      <c r="JBM2" s="679"/>
      <c r="JBN2" s="679"/>
      <c r="JBO2" s="679"/>
      <c r="JBP2" s="679"/>
      <c r="JBQ2" s="679"/>
      <c r="JBR2" s="679"/>
      <c r="JBS2" s="679"/>
      <c r="JBT2" s="679"/>
      <c r="JBU2" s="679"/>
      <c r="JBV2" s="679"/>
      <c r="JBW2" s="679"/>
      <c r="JBX2" s="679"/>
      <c r="JBY2" s="679"/>
      <c r="JBZ2" s="679"/>
      <c r="JCA2" s="679"/>
      <c r="JCB2" s="679"/>
      <c r="JCC2" s="679"/>
      <c r="JCD2" s="679"/>
      <c r="JCE2" s="679"/>
      <c r="JCF2" s="679"/>
      <c r="JCG2" s="679"/>
      <c r="JCH2" s="679"/>
      <c r="JCI2" s="679"/>
      <c r="JCJ2" s="679"/>
      <c r="JCK2" s="679"/>
      <c r="JCL2" s="679"/>
      <c r="JCM2" s="679"/>
      <c r="JCN2" s="679"/>
      <c r="JCO2" s="679"/>
      <c r="JCP2" s="679"/>
      <c r="JCQ2" s="679"/>
      <c r="JCR2" s="679"/>
      <c r="JCS2" s="679"/>
      <c r="JCT2" s="679"/>
      <c r="JCU2" s="679"/>
      <c r="JCV2" s="679"/>
      <c r="JCW2" s="679"/>
      <c r="JCX2" s="679"/>
      <c r="JCY2" s="679"/>
      <c r="JCZ2" s="679"/>
      <c r="JDA2" s="679"/>
      <c r="JDB2" s="679"/>
      <c r="JDC2" s="679"/>
      <c r="JDD2" s="679"/>
      <c r="JDE2" s="679"/>
      <c r="JDF2" s="679"/>
      <c r="JDG2" s="679"/>
      <c r="JDH2" s="679"/>
      <c r="JDI2" s="679"/>
      <c r="JDJ2" s="679"/>
      <c r="JDK2" s="679"/>
      <c r="JDL2" s="679"/>
      <c r="JDM2" s="679"/>
      <c r="JDN2" s="679"/>
      <c r="JDO2" s="679"/>
      <c r="JDP2" s="679"/>
      <c r="JDQ2" s="679"/>
      <c r="JDR2" s="679"/>
      <c r="JDS2" s="679"/>
      <c r="JDT2" s="679"/>
      <c r="JDU2" s="679"/>
      <c r="JDV2" s="679"/>
      <c r="JDW2" s="679"/>
      <c r="JDX2" s="679"/>
      <c r="JDY2" s="679"/>
      <c r="JDZ2" s="679"/>
      <c r="JEA2" s="679"/>
      <c r="JEB2" s="679"/>
      <c r="JEC2" s="679"/>
      <c r="JED2" s="679"/>
      <c r="JEE2" s="679"/>
      <c r="JEF2" s="679"/>
      <c r="JEG2" s="679"/>
      <c r="JEH2" s="679"/>
      <c r="JEI2" s="679"/>
      <c r="JEJ2" s="679"/>
      <c r="JEK2" s="679"/>
      <c r="JEL2" s="679"/>
      <c r="JEM2" s="679"/>
      <c r="JEN2" s="679"/>
      <c r="JEO2" s="679"/>
      <c r="JEP2" s="679"/>
      <c r="JEQ2" s="679"/>
      <c r="JER2" s="679"/>
      <c r="JES2" s="679"/>
      <c r="JET2" s="679"/>
      <c r="JEU2" s="679"/>
      <c r="JEV2" s="679"/>
      <c r="JEW2" s="679"/>
      <c r="JEX2" s="679"/>
      <c r="JEY2" s="679"/>
      <c r="JEZ2" s="679"/>
      <c r="JFA2" s="679"/>
      <c r="JFB2" s="679"/>
      <c r="JFC2" s="679"/>
      <c r="JFD2" s="679"/>
      <c r="JFE2" s="679"/>
      <c r="JFF2" s="679"/>
      <c r="JFG2" s="679"/>
      <c r="JFH2" s="679"/>
      <c r="JFI2" s="679"/>
      <c r="JFJ2" s="679"/>
      <c r="JFK2" s="679"/>
      <c r="JFL2" s="679"/>
      <c r="JFM2" s="679"/>
      <c r="JFN2" s="679"/>
      <c r="JFO2" s="679"/>
      <c r="JFP2" s="679"/>
      <c r="JFQ2" s="679"/>
      <c r="JFR2" s="679"/>
      <c r="JFS2" s="679"/>
      <c r="JFT2" s="679"/>
      <c r="JFU2" s="679"/>
      <c r="JFV2" s="679"/>
      <c r="JFW2" s="679"/>
      <c r="JFX2" s="679"/>
      <c r="JFY2" s="679"/>
      <c r="JFZ2" s="679"/>
      <c r="JGA2" s="679"/>
      <c r="JGB2" s="679"/>
      <c r="JGC2" s="679"/>
      <c r="JGD2" s="679"/>
      <c r="JGE2" s="679"/>
      <c r="JGF2" s="679"/>
      <c r="JGG2" s="679"/>
      <c r="JGH2" s="679"/>
      <c r="JGI2" s="679"/>
      <c r="JGJ2" s="679"/>
      <c r="JGK2" s="679"/>
      <c r="JGL2" s="679"/>
      <c r="JGM2" s="679"/>
      <c r="JGN2" s="679"/>
      <c r="JGO2" s="679"/>
      <c r="JGP2" s="679"/>
      <c r="JGQ2" s="679"/>
      <c r="JGR2" s="679"/>
      <c r="JGS2" s="679"/>
      <c r="JGT2" s="679"/>
      <c r="JGU2" s="679"/>
      <c r="JGV2" s="679"/>
      <c r="JGW2" s="679"/>
      <c r="JGX2" s="679"/>
      <c r="JGY2" s="679"/>
      <c r="JGZ2" s="679"/>
      <c r="JHA2" s="679"/>
      <c r="JHB2" s="679"/>
      <c r="JHC2" s="679"/>
      <c r="JHD2" s="679"/>
      <c r="JHE2" s="679"/>
      <c r="JHF2" s="679"/>
      <c r="JHG2" s="679"/>
      <c r="JHH2" s="679"/>
      <c r="JHI2" s="679"/>
      <c r="JHJ2" s="679"/>
      <c r="JHK2" s="679"/>
      <c r="JHL2" s="679"/>
      <c r="JHM2" s="679"/>
      <c r="JHN2" s="679"/>
      <c r="JHO2" s="679"/>
      <c r="JHP2" s="679"/>
      <c r="JHQ2" s="679"/>
      <c r="JHR2" s="679"/>
      <c r="JHS2" s="679"/>
      <c r="JHT2" s="679"/>
      <c r="JHU2" s="679"/>
      <c r="JHV2" s="679"/>
      <c r="JHW2" s="679"/>
      <c r="JHX2" s="679"/>
      <c r="JHY2" s="679"/>
      <c r="JHZ2" s="679"/>
      <c r="JIA2" s="679"/>
      <c r="JIB2" s="679"/>
      <c r="JIC2" s="679"/>
      <c r="JID2" s="679"/>
      <c r="JIE2" s="679"/>
      <c r="JIF2" s="679"/>
      <c r="JIG2" s="679"/>
      <c r="JIH2" s="679"/>
      <c r="JII2" s="679"/>
      <c r="JIJ2" s="679"/>
      <c r="JIK2" s="679"/>
      <c r="JIL2" s="679"/>
      <c r="JIM2" s="679"/>
      <c r="JIN2" s="679"/>
      <c r="JIO2" s="679"/>
      <c r="JIP2" s="679"/>
      <c r="JIQ2" s="679"/>
      <c r="JIR2" s="679"/>
      <c r="JIS2" s="679"/>
      <c r="JIT2" s="679"/>
      <c r="JIU2" s="679"/>
      <c r="JIV2" s="679"/>
      <c r="JIW2" s="679"/>
      <c r="JIX2" s="679"/>
      <c r="JIY2" s="679"/>
      <c r="JIZ2" s="679"/>
      <c r="JJA2" s="679"/>
      <c r="JJB2" s="679"/>
      <c r="JJC2" s="679"/>
      <c r="JJD2" s="679"/>
      <c r="JJE2" s="679"/>
      <c r="JJF2" s="679"/>
      <c r="JJG2" s="679"/>
      <c r="JJH2" s="679"/>
      <c r="JJI2" s="679"/>
      <c r="JJJ2" s="679"/>
      <c r="JJK2" s="679"/>
      <c r="JJL2" s="679"/>
      <c r="JJM2" s="679"/>
      <c r="JJN2" s="679"/>
      <c r="JJO2" s="679"/>
      <c r="JJP2" s="679"/>
      <c r="JJQ2" s="679"/>
      <c r="JJR2" s="679"/>
      <c r="JJS2" s="679"/>
      <c r="JJT2" s="679"/>
      <c r="JJU2" s="679"/>
      <c r="JJV2" s="679"/>
      <c r="JJW2" s="679"/>
      <c r="JJX2" s="679"/>
      <c r="JJY2" s="679"/>
      <c r="JJZ2" s="679"/>
      <c r="JKA2" s="679"/>
      <c r="JKB2" s="679"/>
      <c r="JKC2" s="679"/>
      <c r="JKD2" s="679"/>
      <c r="JKE2" s="679"/>
      <c r="JKF2" s="679"/>
      <c r="JKG2" s="679"/>
      <c r="JKH2" s="679"/>
      <c r="JKI2" s="679"/>
      <c r="JKJ2" s="679"/>
      <c r="JKK2" s="679"/>
      <c r="JKL2" s="679"/>
      <c r="JKM2" s="679"/>
      <c r="JKN2" s="679"/>
      <c r="JKO2" s="679"/>
      <c r="JKP2" s="679"/>
      <c r="JKQ2" s="679"/>
      <c r="JKR2" s="679"/>
      <c r="JKS2" s="679"/>
      <c r="JKT2" s="679"/>
      <c r="JKU2" s="679"/>
      <c r="JKV2" s="679"/>
      <c r="JKW2" s="679"/>
      <c r="JKX2" s="679"/>
      <c r="JKY2" s="679"/>
      <c r="JKZ2" s="679"/>
      <c r="JLA2" s="679"/>
      <c r="JLB2" s="679"/>
      <c r="JLC2" s="679"/>
      <c r="JLD2" s="679"/>
      <c r="JLE2" s="679"/>
      <c r="JLF2" s="679"/>
      <c r="JLG2" s="679"/>
      <c r="JLH2" s="679"/>
      <c r="JLI2" s="679"/>
      <c r="JLJ2" s="679"/>
      <c r="JLK2" s="679"/>
      <c r="JLL2" s="679"/>
      <c r="JLM2" s="679"/>
      <c r="JLN2" s="679"/>
      <c r="JLO2" s="679"/>
      <c r="JLP2" s="679"/>
      <c r="JLQ2" s="679"/>
      <c r="JLR2" s="679"/>
      <c r="JLS2" s="679"/>
      <c r="JLT2" s="679"/>
      <c r="JLU2" s="679"/>
      <c r="JLV2" s="679"/>
      <c r="JLW2" s="679"/>
      <c r="JLX2" s="679"/>
      <c r="JLY2" s="679"/>
      <c r="JLZ2" s="679"/>
      <c r="JMA2" s="679"/>
      <c r="JMB2" s="679"/>
      <c r="JMC2" s="679"/>
      <c r="JMD2" s="679"/>
      <c r="JME2" s="679"/>
      <c r="JMF2" s="679"/>
      <c r="JMG2" s="679"/>
      <c r="JMH2" s="679"/>
      <c r="JMI2" s="679"/>
      <c r="JMJ2" s="679"/>
      <c r="JMK2" s="679"/>
      <c r="JML2" s="679"/>
      <c r="JMM2" s="679"/>
      <c r="JMN2" s="679"/>
      <c r="JMO2" s="679"/>
      <c r="JMP2" s="679"/>
      <c r="JMQ2" s="679"/>
      <c r="JMR2" s="679"/>
      <c r="JMS2" s="679"/>
      <c r="JMT2" s="679"/>
      <c r="JMU2" s="679"/>
      <c r="JMV2" s="679"/>
      <c r="JMW2" s="679"/>
      <c r="JMX2" s="679"/>
      <c r="JMY2" s="679"/>
      <c r="JMZ2" s="679"/>
      <c r="JNA2" s="679"/>
      <c r="JNB2" s="679"/>
      <c r="JNC2" s="679"/>
      <c r="JND2" s="679"/>
      <c r="JNE2" s="679"/>
      <c r="JNF2" s="679"/>
      <c r="JNG2" s="679"/>
      <c r="JNH2" s="679"/>
      <c r="JNI2" s="679"/>
      <c r="JNJ2" s="679"/>
      <c r="JNK2" s="679"/>
      <c r="JNL2" s="679"/>
      <c r="JNM2" s="679"/>
      <c r="JNN2" s="679"/>
      <c r="JNO2" s="679"/>
      <c r="JNP2" s="679"/>
      <c r="JNQ2" s="679"/>
      <c r="JNR2" s="679"/>
      <c r="JNS2" s="679"/>
      <c r="JNT2" s="679"/>
      <c r="JNU2" s="679"/>
      <c r="JNV2" s="679"/>
      <c r="JNW2" s="679"/>
      <c r="JNX2" s="679"/>
      <c r="JNY2" s="679"/>
      <c r="JNZ2" s="679"/>
      <c r="JOA2" s="679"/>
      <c r="JOB2" s="679"/>
      <c r="JOC2" s="679"/>
      <c r="JOD2" s="679"/>
      <c r="JOE2" s="679"/>
      <c r="JOF2" s="679"/>
      <c r="JOG2" s="679"/>
      <c r="JOH2" s="679"/>
      <c r="JOI2" s="679"/>
      <c r="JOJ2" s="679"/>
      <c r="JOK2" s="679"/>
      <c r="JOL2" s="679"/>
      <c r="JOM2" s="679"/>
      <c r="JON2" s="679"/>
      <c r="JOO2" s="679"/>
      <c r="JOP2" s="679"/>
      <c r="JOQ2" s="679"/>
      <c r="JOR2" s="679"/>
      <c r="JOS2" s="679"/>
      <c r="JOT2" s="679"/>
      <c r="JOU2" s="679"/>
      <c r="JOV2" s="679"/>
      <c r="JOW2" s="679"/>
      <c r="JOX2" s="679"/>
      <c r="JOY2" s="679"/>
      <c r="JOZ2" s="679"/>
      <c r="JPA2" s="679"/>
      <c r="JPB2" s="679"/>
      <c r="JPC2" s="679"/>
      <c r="JPD2" s="679"/>
      <c r="JPE2" s="679"/>
      <c r="JPF2" s="679"/>
      <c r="JPG2" s="679"/>
      <c r="JPH2" s="679"/>
      <c r="JPI2" s="679"/>
      <c r="JPJ2" s="679"/>
      <c r="JPK2" s="679"/>
      <c r="JPL2" s="679"/>
      <c r="JPM2" s="679"/>
      <c r="JPN2" s="679"/>
      <c r="JPO2" s="679"/>
      <c r="JPP2" s="679"/>
      <c r="JPQ2" s="679"/>
      <c r="JPR2" s="679"/>
      <c r="JPS2" s="679"/>
      <c r="JPT2" s="679"/>
      <c r="JPU2" s="679"/>
      <c r="JPV2" s="679"/>
      <c r="JPW2" s="679"/>
      <c r="JPX2" s="679"/>
      <c r="JPY2" s="679"/>
      <c r="JPZ2" s="679"/>
      <c r="JQA2" s="679"/>
      <c r="JQB2" s="679"/>
      <c r="JQC2" s="679"/>
      <c r="JQD2" s="679"/>
      <c r="JQE2" s="679"/>
      <c r="JQF2" s="679"/>
      <c r="JQG2" s="679"/>
      <c r="JQH2" s="679"/>
      <c r="JQI2" s="679"/>
      <c r="JQJ2" s="679"/>
      <c r="JQK2" s="679"/>
      <c r="JQL2" s="679"/>
      <c r="JQM2" s="679"/>
      <c r="JQN2" s="679"/>
      <c r="JQO2" s="679"/>
      <c r="JQP2" s="679"/>
      <c r="JQQ2" s="679"/>
      <c r="JQR2" s="679"/>
      <c r="JQS2" s="679"/>
      <c r="JQT2" s="679"/>
      <c r="JQU2" s="679"/>
      <c r="JQV2" s="679"/>
      <c r="JQW2" s="679"/>
      <c r="JQX2" s="679"/>
      <c r="JQY2" s="679"/>
      <c r="JQZ2" s="679"/>
      <c r="JRA2" s="679"/>
      <c r="JRB2" s="679"/>
      <c r="JRC2" s="679"/>
      <c r="JRD2" s="679"/>
      <c r="JRE2" s="679"/>
      <c r="JRF2" s="679"/>
      <c r="JRG2" s="679"/>
      <c r="JRH2" s="679"/>
      <c r="JRI2" s="679"/>
      <c r="JRJ2" s="679"/>
      <c r="JRK2" s="679"/>
      <c r="JRL2" s="679"/>
      <c r="JRM2" s="679"/>
      <c r="JRN2" s="679"/>
      <c r="JRO2" s="679"/>
      <c r="JRP2" s="679"/>
      <c r="JRQ2" s="679"/>
      <c r="JRR2" s="679"/>
      <c r="JRS2" s="679"/>
      <c r="JRT2" s="679"/>
      <c r="JRU2" s="679"/>
      <c r="JRV2" s="679"/>
      <c r="JRW2" s="679"/>
      <c r="JRX2" s="679"/>
      <c r="JRY2" s="679"/>
      <c r="JRZ2" s="679"/>
      <c r="JSA2" s="679"/>
      <c r="JSB2" s="679"/>
      <c r="JSC2" s="679"/>
      <c r="JSD2" s="679"/>
      <c r="JSE2" s="679"/>
      <c r="JSF2" s="679"/>
      <c r="JSG2" s="679"/>
      <c r="JSH2" s="679"/>
      <c r="JSI2" s="679"/>
      <c r="JSJ2" s="679"/>
      <c r="JSK2" s="679"/>
      <c r="JSL2" s="679"/>
      <c r="JSM2" s="679"/>
      <c r="JSN2" s="679"/>
      <c r="JSO2" s="679"/>
      <c r="JSP2" s="679"/>
      <c r="JSQ2" s="679"/>
      <c r="JSR2" s="679"/>
      <c r="JSS2" s="679"/>
      <c r="JST2" s="679"/>
      <c r="JSU2" s="679"/>
      <c r="JSV2" s="679"/>
      <c r="JSW2" s="679"/>
      <c r="JSX2" s="679"/>
      <c r="JSY2" s="679"/>
      <c r="JSZ2" s="679"/>
      <c r="JTA2" s="679"/>
      <c r="JTB2" s="679"/>
      <c r="JTC2" s="679"/>
      <c r="JTD2" s="679"/>
      <c r="JTE2" s="679"/>
      <c r="JTF2" s="679"/>
      <c r="JTG2" s="679"/>
      <c r="JTH2" s="679"/>
      <c r="JTI2" s="679"/>
      <c r="JTJ2" s="679"/>
      <c r="JTK2" s="679"/>
      <c r="JTL2" s="679"/>
      <c r="JTM2" s="679"/>
      <c r="JTN2" s="679"/>
      <c r="JTO2" s="679"/>
      <c r="JTP2" s="679"/>
      <c r="JTQ2" s="679"/>
      <c r="JTR2" s="679"/>
      <c r="JTS2" s="679"/>
      <c r="JTT2" s="679"/>
      <c r="JTU2" s="679"/>
      <c r="JTV2" s="679"/>
      <c r="JTW2" s="679"/>
      <c r="JTX2" s="679"/>
      <c r="JTY2" s="679"/>
      <c r="JTZ2" s="679"/>
      <c r="JUA2" s="679"/>
      <c r="JUB2" s="679"/>
      <c r="JUC2" s="679"/>
      <c r="JUD2" s="679"/>
      <c r="JUE2" s="679"/>
      <c r="JUF2" s="679"/>
      <c r="JUG2" s="679"/>
      <c r="JUH2" s="679"/>
      <c r="JUI2" s="679"/>
      <c r="JUJ2" s="679"/>
      <c r="JUK2" s="679"/>
      <c r="JUL2" s="679"/>
      <c r="JUM2" s="679"/>
      <c r="JUN2" s="679"/>
      <c r="JUO2" s="679"/>
      <c r="JUP2" s="679"/>
      <c r="JUQ2" s="679"/>
      <c r="JUR2" s="679"/>
      <c r="JUS2" s="679"/>
      <c r="JUT2" s="679"/>
      <c r="JUU2" s="679"/>
      <c r="JUV2" s="679"/>
      <c r="JUW2" s="679"/>
      <c r="JUX2" s="679"/>
      <c r="JUY2" s="679"/>
      <c r="JUZ2" s="679"/>
      <c r="JVA2" s="679"/>
      <c r="JVB2" s="679"/>
      <c r="JVC2" s="679"/>
      <c r="JVD2" s="679"/>
      <c r="JVE2" s="679"/>
      <c r="JVF2" s="679"/>
      <c r="JVG2" s="679"/>
      <c r="JVH2" s="679"/>
      <c r="JVI2" s="679"/>
      <c r="JVJ2" s="679"/>
      <c r="JVK2" s="679"/>
      <c r="JVL2" s="679"/>
      <c r="JVM2" s="679"/>
      <c r="JVN2" s="679"/>
      <c r="JVO2" s="679"/>
      <c r="JVP2" s="679"/>
      <c r="JVQ2" s="679"/>
      <c r="JVR2" s="679"/>
      <c r="JVS2" s="679"/>
      <c r="JVT2" s="679"/>
      <c r="JVU2" s="679"/>
      <c r="JVV2" s="679"/>
      <c r="JVW2" s="679"/>
      <c r="JVX2" s="679"/>
      <c r="JVY2" s="679"/>
      <c r="JVZ2" s="679"/>
      <c r="JWA2" s="679"/>
      <c r="JWB2" s="679"/>
      <c r="JWC2" s="679"/>
      <c r="JWD2" s="679"/>
      <c r="JWE2" s="679"/>
      <c r="JWF2" s="679"/>
      <c r="JWG2" s="679"/>
      <c r="JWH2" s="679"/>
      <c r="JWI2" s="679"/>
      <c r="JWJ2" s="679"/>
      <c r="JWK2" s="679"/>
      <c r="JWL2" s="679"/>
      <c r="JWM2" s="679"/>
      <c r="JWN2" s="679"/>
      <c r="JWO2" s="679"/>
      <c r="JWP2" s="679"/>
      <c r="JWQ2" s="679"/>
      <c r="JWR2" s="679"/>
      <c r="JWS2" s="679"/>
      <c r="JWT2" s="679"/>
      <c r="JWU2" s="679"/>
      <c r="JWV2" s="679"/>
      <c r="JWW2" s="679"/>
      <c r="JWX2" s="679"/>
      <c r="JWY2" s="679"/>
      <c r="JWZ2" s="679"/>
      <c r="JXA2" s="679"/>
      <c r="JXB2" s="679"/>
      <c r="JXC2" s="679"/>
      <c r="JXD2" s="679"/>
      <c r="JXE2" s="679"/>
      <c r="JXF2" s="679"/>
      <c r="JXG2" s="679"/>
      <c r="JXH2" s="679"/>
      <c r="JXI2" s="679"/>
      <c r="JXJ2" s="679"/>
      <c r="JXK2" s="679"/>
      <c r="JXL2" s="679"/>
      <c r="JXM2" s="679"/>
      <c r="JXN2" s="679"/>
      <c r="JXO2" s="679"/>
      <c r="JXP2" s="679"/>
      <c r="JXQ2" s="679"/>
      <c r="JXR2" s="679"/>
      <c r="JXS2" s="679"/>
      <c r="JXT2" s="679"/>
      <c r="JXU2" s="679"/>
      <c r="JXV2" s="679"/>
      <c r="JXW2" s="679"/>
      <c r="JXX2" s="679"/>
      <c r="JXY2" s="679"/>
      <c r="JXZ2" s="679"/>
      <c r="JYA2" s="679"/>
      <c r="JYB2" s="679"/>
      <c r="JYC2" s="679"/>
      <c r="JYD2" s="679"/>
      <c r="JYE2" s="679"/>
      <c r="JYF2" s="679"/>
      <c r="JYG2" s="679"/>
      <c r="JYH2" s="679"/>
      <c r="JYI2" s="679"/>
      <c r="JYJ2" s="679"/>
      <c r="JYK2" s="679"/>
      <c r="JYL2" s="679"/>
      <c r="JYM2" s="679"/>
      <c r="JYN2" s="679"/>
      <c r="JYO2" s="679"/>
      <c r="JYP2" s="679"/>
      <c r="JYQ2" s="679"/>
      <c r="JYR2" s="679"/>
      <c r="JYS2" s="679"/>
      <c r="JYT2" s="679"/>
      <c r="JYU2" s="679"/>
      <c r="JYV2" s="679"/>
      <c r="JYW2" s="679"/>
      <c r="JYX2" s="679"/>
      <c r="JYY2" s="679"/>
      <c r="JYZ2" s="679"/>
      <c r="JZA2" s="679"/>
      <c r="JZB2" s="679"/>
      <c r="JZC2" s="679"/>
      <c r="JZD2" s="679"/>
      <c r="JZE2" s="679"/>
      <c r="JZF2" s="679"/>
      <c r="JZG2" s="679"/>
      <c r="JZH2" s="679"/>
      <c r="JZI2" s="679"/>
      <c r="JZJ2" s="679"/>
      <c r="JZK2" s="679"/>
      <c r="JZL2" s="679"/>
      <c r="JZM2" s="679"/>
      <c r="JZN2" s="679"/>
      <c r="JZO2" s="679"/>
      <c r="JZP2" s="679"/>
      <c r="JZQ2" s="679"/>
      <c r="JZR2" s="679"/>
      <c r="JZS2" s="679"/>
      <c r="JZT2" s="679"/>
      <c r="JZU2" s="679"/>
      <c r="JZV2" s="679"/>
      <c r="JZW2" s="679"/>
      <c r="JZX2" s="679"/>
      <c r="JZY2" s="679"/>
      <c r="JZZ2" s="679"/>
      <c r="KAA2" s="679"/>
      <c r="KAB2" s="679"/>
      <c r="KAC2" s="679"/>
      <c r="KAD2" s="679"/>
      <c r="KAE2" s="679"/>
      <c r="KAF2" s="679"/>
      <c r="KAG2" s="679"/>
      <c r="KAH2" s="679"/>
      <c r="KAI2" s="679"/>
      <c r="KAJ2" s="679"/>
      <c r="KAK2" s="679"/>
      <c r="KAL2" s="679"/>
      <c r="KAM2" s="679"/>
      <c r="KAN2" s="679"/>
      <c r="KAO2" s="679"/>
      <c r="KAP2" s="679"/>
      <c r="KAQ2" s="679"/>
      <c r="KAR2" s="679"/>
      <c r="KAS2" s="679"/>
      <c r="KAT2" s="679"/>
      <c r="KAU2" s="679"/>
      <c r="KAV2" s="679"/>
      <c r="KAW2" s="679"/>
      <c r="KAX2" s="679"/>
      <c r="KAY2" s="679"/>
      <c r="KAZ2" s="679"/>
      <c r="KBA2" s="679"/>
      <c r="KBB2" s="679"/>
      <c r="KBC2" s="679"/>
      <c r="KBD2" s="679"/>
      <c r="KBE2" s="679"/>
      <c r="KBF2" s="679"/>
      <c r="KBG2" s="679"/>
      <c r="KBH2" s="679"/>
      <c r="KBI2" s="679"/>
      <c r="KBJ2" s="679"/>
      <c r="KBK2" s="679"/>
      <c r="KBL2" s="679"/>
      <c r="KBM2" s="679"/>
      <c r="KBN2" s="679"/>
      <c r="KBO2" s="679"/>
      <c r="KBP2" s="679"/>
      <c r="KBQ2" s="679"/>
      <c r="KBR2" s="679"/>
      <c r="KBS2" s="679"/>
      <c r="KBT2" s="679"/>
      <c r="KBU2" s="679"/>
      <c r="KBV2" s="679"/>
      <c r="KBW2" s="679"/>
      <c r="KBX2" s="679"/>
      <c r="KBY2" s="679"/>
      <c r="KBZ2" s="679"/>
      <c r="KCA2" s="679"/>
      <c r="KCB2" s="679"/>
      <c r="KCC2" s="679"/>
      <c r="KCD2" s="679"/>
      <c r="KCE2" s="679"/>
      <c r="KCF2" s="679"/>
      <c r="KCG2" s="679"/>
      <c r="KCH2" s="679"/>
      <c r="KCI2" s="679"/>
      <c r="KCJ2" s="679"/>
      <c r="KCK2" s="679"/>
      <c r="KCL2" s="679"/>
      <c r="KCM2" s="679"/>
      <c r="KCN2" s="679"/>
      <c r="KCO2" s="679"/>
      <c r="KCP2" s="679"/>
      <c r="KCQ2" s="679"/>
      <c r="KCR2" s="679"/>
      <c r="KCS2" s="679"/>
      <c r="KCT2" s="679"/>
      <c r="KCU2" s="679"/>
      <c r="KCV2" s="679"/>
      <c r="KCW2" s="679"/>
      <c r="KCX2" s="679"/>
      <c r="KCY2" s="679"/>
      <c r="KCZ2" s="679"/>
      <c r="KDA2" s="679"/>
      <c r="KDB2" s="679"/>
      <c r="KDC2" s="679"/>
      <c r="KDD2" s="679"/>
      <c r="KDE2" s="679"/>
      <c r="KDF2" s="679"/>
      <c r="KDG2" s="679"/>
      <c r="KDH2" s="679"/>
      <c r="KDI2" s="679"/>
      <c r="KDJ2" s="679"/>
      <c r="KDK2" s="679"/>
      <c r="KDL2" s="679"/>
      <c r="KDM2" s="679"/>
      <c r="KDN2" s="679"/>
      <c r="KDO2" s="679"/>
      <c r="KDP2" s="679"/>
      <c r="KDQ2" s="679"/>
      <c r="KDR2" s="679"/>
      <c r="KDS2" s="679"/>
      <c r="KDT2" s="679"/>
      <c r="KDU2" s="679"/>
      <c r="KDV2" s="679"/>
      <c r="KDW2" s="679"/>
      <c r="KDX2" s="679"/>
      <c r="KDY2" s="679"/>
      <c r="KDZ2" s="679"/>
      <c r="KEA2" s="679"/>
      <c r="KEB2" s="679"/>
      <c r="KEC2" s="679"/>
      <c r="KED2" s="679"/>
      <c r="KEE2" s="679"/>
      <c r="KEF2" s="679"/>
      <c r="KEG2" s="679"/>
      <c r="KEH2" s="679"/>
      <c r="KEI2" s="679"/>
      <c r="KEJ2" s="679"/>
      <c r="KEK2" s="679"/>
      <c r="KEL2" s="679"/>
      <c r="KEM2" s="679"/>
      <c r="KEN2" s="679"/>
      <c r="KEO2" s="679"/>
      <c r="KEP2" s="679"/>
      <c r="KEQ2" s="679"/>
      <c r="KER2" s="679"/>
      <c r="KES2" s="679"/>
      <c r="KET2" s="679"/>
      <c r="KEU2" s="679"/>
      <c r="KEV2" s="679"/>
      <c r="KEW2" s="679"/>
      <c r="KEX2" s="679"/>
      <c r="KEY2" s="679"/>
      <c r="KEZ2" s="679"/>
      <c r="KFA2" s="679"/>
      <c r="KFB2" s="679"/>
      <c r="KFC2" s="679"/>
      <c r="KFD2" s="679"/>
      <c r="KFE2" s="679"/>
      <c r="KFF2" s="679"/>
      <c r="KFG2" s="679"/>
      <c r="KFH2" s="679"/>
      <c r="KFI2" s="679"/>
      <c r="KFJ2" s="679"/>
      <c r="KFK2" s="679"/>
      <c r="KFL2" s="679"/>
      <c r="KFM2" s="679"/>
      <c r="KFN2" s="679"/>
      <c r="KFO2" s="679"/>
      <c r="KFP2" s="679"/>
      <c r="KFQ2" s="679"/>
      <c r="KFR2" s="679"/>
      <c r="KFS2" s="679"/>
      <c r="KFT2" s="679"/>
      <c r="KFU2" s="679"/>
      <c r="KFV2" s="679"/>
      <c r="KFW2" s="679"/>
      <c r="KFX2" s="679"/>
      <c r="KFY2" s="679"/>
      <c r="KFZ2" s="679"/>
      <c r="KGA2" s="679"/>
      <c r="KGB2" s="679"/>
      <c r="KGC2" s="679"/>
      <c r="KGD2" s="679"/>
      <c r="KGE2" s="679"/>
      <c r="KGF2" s="679"/>
      <c r="KGG2" s="679"/>
      <c r="KGH2" s="679"/>
      <c r="KGI2" s="679"/>
      <c r="KGJ2" s="679"/>
      <c r="KGK2" s="679"/>
      <c r="KGL2" s="679"/>
      <c r="KGM2" s="679"/>
      <c r="KGN2" s="679"/>
      <c r="KGO2" s="679"/>
      <c r="KGP2" s="679"/>
      <c r="KGQ2" s="679"/>
      <c r="KGR2" s="679"/>
      <c r="KGS2" s="679"/>
      <c r="KGT2" s="679"/>
      <c r="KGU2" s="679"/>
      <c r="KGV2" s="679"/>
      <c r="KGW2" s="679"/>
      <c r="KGX2" s="679"/>
      <c r="KGY2" s="679"/>
      <c r="KGZ2" s="679"/>
      <c r="KHA2" s="679"/>
      <c r="KHB2" s="679"/>
      <c r="KHC2" s="679"/>
      <c r="KHD2" s="679"/>
      <c r="KHE2" s="679"/>
      <c r="KHF2" s="679"/>
      <c r="KHG2" s="679"/>
      <c r="KHH2" s="679"/>
      <c r="KHI2" s="679"/>
      <c r="KHJ2" s="679"/>
      <c r="KHK2" s="679"/>
      <c r="KHL2" s="679"/>
      <c r="KHM2" s="679"/>
      <c r="KHN2" s="679"/>
      <c r="KHO2" s="679"/>
      <c r="KHP2" s="679"/>
      <c r="KHQ2" s="679"/>
      <c r="KHR2" s="679"/>
      <c r="KHS2" s="679"/>
      <c r="KHT2" s="679"/>
      <c r="KHU2" s="679"/>
      <c r="KHV2" s="679"/>
      <c r="KHW2" s="679"/>
      <c r="KHX2" s="679"/>
      <c r="KHY2" s="679"/>
      <c r="KHZ2" s="679"/>
      <c r="KIA2" s="679"/>
      <c r="KIB2" s="679"/>
      <c r="KIC2" s="679"/>
      <c r="KID2" s="679"/>
      <c r="KIE2" s="679"/>
      <c r="KIF2" s="679"/>
      <c r="KIG2" s="679"/>
      <c r="KIH2" s="679"/>
      <c r="KII2" s="679"/>
      <c r="KIJ2" s="679"/>
      <c r="KIK2" s="679"/>
      <c r="KIL2" s="679"/>
      <c r="KIM2" s="679"/>
      <c r="KIN2" s="679"/>
      <c r="KIO2" s="679"/>
      <c r="KIP2" s="679"/>
      <c r="KIQ2" s="679"/>
      <c r="KIR2" s="679"/>
      <c r="KIS2" s="679"/>
      <c r="KIT2" s="679"/>
      <c r="KIU2" s="679"/>
      <c r="KIV2" s="679"/>
      <c r="KIW2" s="679"/>
      <c r="KIX2" s="679"/>
      <c r="KIY2" s="679"/>
      <c r="KIZ2" s="679"/>
      <c r="KJA2" s="679"/>
      <c r="KJB2" s="679"/>
      <c r="KJC2" s="679"/>
      <c r="KJD2" s="679"/>
      <c r="KJE2" s="679"/>
      <c r="KJF2" s="679"/>
      <c r="KJG2" s="679"/>
      <c r="KJH2" s="679"/>
      <c r="KJI2" s="679"/>
      <c r="KJJ2" s="679"/>
      <c r="KJK2" s="679"/>
      <c r="KJL2" s="679"/>
      <c r="KJM2" s="679"/>
      <c r="KJN2" s="679"/>
      <c r="KJO2" s="679"/>
      <c r="KJP2" s="679"/>
      <c r="KJQ2" s="679"/>
      <c r="KJR2" s="679"/>
      <c r="KJS2" s="679"/>
      <c r="KJT2" s="679"/>
      <c r="KJU2" s="679"/>
      <c r="KJV2" s="679"/>
      <c r="KJW2" s="679"/>
      <c r="KJX2" s="679"/>
      <c r="KJY2" s="679"/>
      <c r="KJZ2" s="679"/>
      <c r="KKA2" s="679"/>
      <c r="KKB2" s="679"/>
      <c r="KKC2" s="679"/>
      <c r="KKD2" s="679"/>
      <c r="KKE2" s="679"/>
      <c r="KKF2" s="679"/>
      <c r="KKG2" s="679"/>
      <c r="KKH2" s="679"/>
      <c r="KKI2" s="679"/>
      <c r="KKJ2" s="679"/>
      <c r="KKK2" s="679"/>
      <c r="KKL2" s="679"/>
      <c r="KKM2" s="679"/>
      <c r="KKN2" s="679"/>
      <c r="KKO2" s="679"/>
      <c r="KKP2" s="679"/>
      <c r="KKQ2" s="679"/>
      <c r="KKR2" s="679"/>
      <c r="KKS2" s="679"/>
      <c r="KKT2" s="679"/>
      <c r="KKU2" s="679"/>
      <c r="KKV2" s="679"/>
      <c r="KKW2" s="679"/>
      <c r="KKX2" s="679"/>
      <c r="KKY2" s="679"/>
      <c r="KKZ2" s="679"/>
      <c r="KLA2" s="679"/>
      <c r="KLB2" s="679"/>
      <c r="KLC2" s="679"/>
      <c r="KLD2" s="679"/>
      <c r="KLE2" s="679"/>
      <c r="KLF2" s="679"/>
      <c r="KLG2" s="679"/>
      <c r="KLH2" s="679"/>
      <c r="KLI2" s="679"/>
      <c r="KLJ2" s="679"/>
      <c r="KLK2" s="679"/>
      <c r="KLL2" s="679"/>
      <c r="KLM2" s="679"/>
      <c r="KLN2" s="679"/>
      <c r="KLO2" s="679"/>
      <c r="KLP2" s="679"/>
      <c r="KLQ2" s="679"/>
      <c r="KLR2" s="679"/>
      <c r="KLS2" s="679"/>
      <c r="KLT2" s="679"/>
      <c r="KLU2" s="679"/>
      <c r="KLV2" s="679"/>
      <c r="KLW2" s="679"/>
      <c r="KLX2" s="679"/>
      <c r="KLY2" s="679"/>
      <c r="KLZ2" s="679"/>
      <c r="KMA2" s="679"/>
      <c r="KMB2" s="679"/>
      <c r="KMC2" s="679"/>
      <c r="KMD2" s="679"/>
      <c r="KME2" s="679"/>
      <c r="KMF2" s="679"/>
      <c r="KMG2" s="679"/>
      <c r="KMH2" s="679"/>
      <c r="KMI2" s="679"/>
      <c r="KMJ2" s="679"/>
      <c r="KMK2" s="679"/>
      <c r="KML2" s="679"/>
      <c r="KMM2" s="679"/>
      <c r="KMN2" s="679"/>
      <c r="KMO2" s="679"/>
      <c r="KMP2" s="679"/>
      <c r="KMQ2" s="679"/>
      <c r="KMR2" s="679"/>
      <c r="KMS2" s="679"/>
      <c r="KMT2" s="679"/>
      <c r="KMU2" s="679"/>
      <c r="KMV2" s="679"/>
      <c r="KMW2" s="679"/>
      <c r="KMX2" s="679"/>
      <c r="KMY2" s="679"/>
      <c r="KMZ2" s="679"/>
      <c r="KNA2" s="679"/>
      <c r="KNB2" s="679"/>
      <c r="KNC2" s="679"/>
      <c r="KND2" s="679"/>
      <c r="KNE2" s="679"/>
      <c r="KNF2" s="679"/>
      <c r="KNG2" s="679"/>
      <c r="KNH2" s="679"/>
      <c r="KNI2" s="679"/>
      <c r="KNJ2" s="679"/>
      <c r="KNK2" s="679"/>
      <c r="KNL2" s="679"/>
      <c r="KNM2" s="679"/>
      <c r="KNN2" s="679"/>
      <c r="KNO2" s="679"/>
      <c r="KNP2" s="679"/>
      <c r="KNQ2" s="679"/>
      <c r="KNR2" s="679"/>
      <c r="KNS2" s="679"/>
      <c r="KNT2" s="679"/>
      <c r="KNU2" s="679"/>
      <c r="KNV2" s="679"/>
      <c r="KNW2" s="679"/>
      <c r="KNX2" s="679"/>
      <c r="KNY2" s="679"/>
      <c r="KNZ2" s="679"/>
      <c r="KOA2" s="679"/>
      <c r="KOB2" s="679"/>
      <c r="KOC2" s="679"/>
      <c r="KOD2" s="679"/>
      <c r="KOE2" s="679"/>
      <c r="KOF2" s="679"/>
      <c r="KOG2" s="679"/>
      <c r="KOH2" s="679"/>
      <c r="KOI2" s="679"/>
      <c r="KOJ2" s="679"/>
      <c r="KOK2" s="679"/>
      <c r="KOL2" s="679"/>
      <c r="KOM2" s="679"/>
      <c r="KON2" s="679"/>
      <c r="KOO2" s="679"/>
      <c r="KOP2" s="679"/>
      <c r="KOQ2" s="679"/>
      <c r="KOR2" s="679"/>
      <c r="KOS2" s="679"/>
      <c r="KOT2" s="679"/>
      <c r="KOU2" s="679"/>
      <c r="KOV2" s="679"/>
      <c r="KOW2" s="679"/>
      <c r="KOX2" s="679"/>
      <c r="KOY2" s="679"/>
      <c r="KOZ2" s="679"/>
      <c r="KPA2" s="679"/>
      <c r="KPB2" s="679"/>
      <c r="KPC2" s="679"/>
      <c r="KPD2" s="679"/>
      <c r="KPE2" s="679"/>
      <c r="KPF2" s="679"/>
      <c r="KPG2" s="679"/>
      <c r="KPH2" s="679"/>
      <c r="KPI2" s="679"/>
      <c r="KPJ2" s="679"/>
      <c r="KPK2" s="679"/>
      <c r="KPL2" s="679"/>
      <c r="KPM2" s="679"/>
      <c r="KPN2" s="679"/>
      <c r="KPO2" s="679"/>
      <c r="KPP2" s="679"/>
      <c r="KPQ2" s="679"/>
      <c r="KPR2" s="679"/>
      <c r="KPS2" s="679"/>
      <c r="KPT2" s="679"/>
      <c r="KPU2" s="679"/>
      <c r="KPV2" s="679"/>
      <c r="KPW2" s="679"/>
      <c r="KPX2" s="679"/>
      <c r="KPY2" s="679"/>
      <c r="KPZ2" s="679"/>
      <c r="KQA2" s="679"/>
      <c r="KQB2" s="679"/>
      <c r="KQC2" s="679"/>
      <c r="KQD2" s="679"/>
      <c r="KQE2" s="679"/>
      <c r="KQF2" s="679"/>
      <c r="KQG2" s="679"/>
      <c r="KQH2" s="679"/>
      <c r="KQI2" s="679"/>
      <c r="KQJ2" s="679"/>
      <c r="KQK2" s="679"/>
      <c r="KQL2" s="679"/>
      <c r="KQM2" s="679"/>
      <c r="KQN2" s="679"/>
      <c r="KQO2" s="679"/>
      <c r="KQP2" s="679"/>
      <c r="KQQ2" s="679"/>
      <c r="KQR2" s="679"/>
      <c r="KQS2" s="679"/>
      <c r="KQT2" s="679"/>
      <c r="KQU2" s="679"/>
      <c r="KQV2" s="679"/>
      <c r="KQW2" s="679"/>
      <c r="KQX2" s="679"/>
      <c r="KQY2" s="679"/>
      <c r="KQZ2" s="679"/>
      <c r="KRA2" s="679"/>
      <c r="KRB2" s="679"/>
      <c r="KRC2" s="679"/>
      <c r="KRD2" s="679"/>
      <c r="KRE2" s="679"/>
      <c r="KRF2" s="679"/>
      <c r="KRG2" s="679"/>
      <c r="KRH2" s="679"/>
      <c r="KRI2" s="679"/>
      <c r="KRJ2" s="679"/>
      <c r="KRK2" s="679"/>
      <c r="KRL2" s="679"/>
      <c r="KRM2" s="679"/>
      <c r="KRN2" s="679"/>
      <c r="KRO2" s="679"/>
      <c r="KRP2" s="679"/>
      <c r="KRQ2" s="679"/>
      <c r="KRR2" s="679"/>
      <c r="KRS2" s="679"/>
      <c r="KRT2" s="679"/>
      <c r="KRU2" s="679"/>
      <c r="KRV2" s="679"/>
      <c r="KRW2" s="679"/>
      <c r="KRX2" s="679"/>
      <c r="KRY2" s="679"/>
      <c r="KRZ2" s="679"/>
      <c r="KSA2" s="679"/>
      <c r="KSB2" s="679"/>
      <c r="KSC2" s="679"/>
      <c r="KSD2" s="679"/>
      <c r="KSE2" s="679"/>
      <c r="KSF2" s="679"/>
      <c r="KSG2" s="679"/>
      <c r="KSH2" s="679"/>
      <c r="KSI2" s="679"/>
      <c r="KSJ2" s="679"/>
      <c r="KSK2" s="679"/>
      <c r="KSL2" s="679"/>
      <c r="KSM2" s="679"/>
      <c r="KSN2" s="679"/>
      <c r="KSO2" s="679"/>
      <c r="KSP2" s="679"/>
      <c r="KSQ2" s="679"/>
      <c r="KSR2" s="679"/>
      <c r="KSS2" s="679"/>
      <c r="KST2" s="679"/>
      <c r="KSU2" s="679"/>
      <c r="KSV2" s="679"/>
      <c r="KSW2" s="679"/>
      <c r="KSX2" s="679"/>
      <c r="KSY2" s="679"/>
      <c r="KSZ2" s="679"/>
      <c r="KTA2" s="679"/>
      <c r="KTB2" s="679"/>
      <c r="KTC2" s="679"/>
      <c r="KTD2" s="679"/>
      <c r="KTE2" s="679"/>
      <c r="KTF2" s="679"/>
      <c r="KTG2" s="679"/>
      <c r="KTH2" s="679"/>
      <c r="KTI2" s="679"/>
      <c r="KTJ2" s="679"/>
      <c r="KTK2" s="679"/>
      <c r="KTL2" s="679"/>
      <c r="KTM2" s="679"/>
      <c r="KTN2" s="679"/>
      <c r="KTO2" s="679"/>
      <c r="KTP2" s="679"/>
      <c r="KTQ2" s="679"/>
      <c r="KTR2" s="679"/>
      <c r="KTS2" s="679"/>
      <c r="KTT2" s="679"/>
      <c r="KTU2" s="679"/>
      <c r="KTV2" s="679"/>
      <c r="KTW2" s="679"/>
      <c r="KTX2" s="679"/>
      <c r="KTY2" s="679"/>
      <c r="KTZ2" s="679"/>
      <c r="KUA2" s="679"/>
      <c r="KUB2" s="679"/>
      <c r="KUC2" s="679"/>
      <c r="KUD2" s="679"/>
      <c r="KUE2" s="679"/>
      <c r="KUF2" s="679"/>
      <c r="KUG2" s="679"/>
      <c r="KUH2" s="679"/>
      <c r="KUI2" s="679"/>
      <c r="KUJ2" s="679"/>
      <c r="KUK2" s="679"/>
      <c r="KUL2" s="679"/>
      <c r="KUM2" s="679"/>
      <c r="KUN2" s="679"/>
      <c r="KUO2" s="679"/>
      <c r="KUP2" s="679"/>
      <c r="KUQ2" s="679"/>
      <c r="KUR2" s="679"/>
      <c r="KUS2" s="679"/>
      <c r="KUT2" s="679"/>
      <c r="KUU2" s="679"/>
      <c r="KUV2" s="679"/>
      <c r="KUW2" s="679"/>
      <c r="KUX2" s="679"/>
      <c r="KUY2" s="679"/>
      <c r="KUZ2" s="679"/>
      <c r="KVA2" s="679"/>
      <c r="KVB2" s="679"/>
      <c r="KVC2" s="679"/>
      <c r="KVD2" s="679"/>
      <c r="KVE2" s="679"/>
      <c r="KVF2" s="679"/>
      <c r="KVG2" s="679"/>
      <c r="KVH2" s="679"/>
      <c r="KVI2" s="679"/>
      <c r="KVJ2" s="679"/>
      <c r="KVK2" s="679"/>
      <c r="KVL2" s="679"/>
      <c r="KVM2" s="679"/>
      <c r="KVN2" s="679"/>
      <c r="KVO2" s="679"/>
      <c r="KVP2" s="679"/>
      <c r="KVQ2" s="679"/>
      <c r="KVR2" s="679"/>
      <c r="KVS2" s="679"/>
      <c r="KVT2" s="679"/>
      <c r="KVU2" s="679"/>
      <c r="KVV2" s="679"/>
      <c r="KVW2" s="679"/>
      <c r="KVX2" s="679"/>
      <c r="KVY2" s="679"/>
      <c r="KVZ2" s="679"/>
      <c r="KWA2" s="679"/>
      <c r="KWB2" s="679"/>
      <c r="KWC2" s="679"/>
      <c r="KWD2" s="679"/>
      <c r="KWE2" s="679"/>
      <c r="KWF2" s="679"/>
      <c r="KWG2" s="679"/>
      <c r="KWH2" s="679"/>
      <c r="KWI2" s="679"/>
      <c r="KWJ2" s="679"/>
      <c r="KWK2" s="679"/>
      <c r="KWL2" s="679"/>
      <c r="KWM2" s="679"/>
      <c r="KWN2" s="679"/>
      <c r="KWO2" s="679"/>
      <c r="KWP2" s="679"/>
      <c r="KWQ2" s="679"/>
      <c r="KWR2" s="679"/>
      <c r="KWS2" s="679"/>
      <c r="KWT2" s="679"/>
      <c r="KWU2" s="679"/>
      <c r="KWV2" s="679"/>
      <c r="KWW2" s="679"/>
      <c r="KWX2" s="679"/>
      <c r="KWY2" s="679"/>
      <c r="KWZ2" s="679"/>
      <c r="KXA2" s="679"/>
      <c r="KXB2" s="679"/>
      <c r="KXC2" s="679"/>
      <c r="KXD2" s="679"/>
      <c r="KXE2" s="679"/>
      <c r="KXF2" s="679"/>
      <c r="KXG2" s="679"/>
      <c r="KXH2" s="679"/>
      <c r="KXI2" s="679"/>
      <c r="KXJ2" s="679"/>
      <c r="KXK2" s="679"/>
      <c r="KXL2" s="679"/>
      <c r="KXM2" s="679"/>
      <c r="KXN2" s="679"/>
      <c r="KXO2" s="679"/>
      <c r="KXP2" s="679"/>
      <c r="KXQ2" s="679"/>
      <c r="KXR2" s="679"/>
      <c r="KXS2" s="679"/>
      <c r="KXT2" s="679"/>
      <c r="KXU2" s="679"/>
      <c r="KXV2" s="679"/>
      <c r="KXW2" s="679"/>
      <c r="KXX2" s="679"/>
      <c r="KXY2" s="679"/>
      <c r="KXZ2" s="679"/>
      <c r="KYA2" s="679"/>
      <c r="KYB2" s="679"/>
      <c r="KYC2" s="679"/>
      <c r="KYD2" s="679"/>
      <c r="KYE2" s="679"/>
      <c r="KYF2" s="679"/>
      <c r="KYG2" s="679"/>
      <c r="KYH2" s="679"/>
      <c r="KYI2" s="679"/>
      <c r="KYJ2" s="679"/>
      <c r="KYK2" s="679"/>
      <c r="KYL2" s="679"/>
      <c r="KYM2" s="679"/>
      <c r="KYN2" s="679"/>
      <c r="KYO2" s="679"/>
      <c r="KYP2" s="679"/>
      <c r="KYQ2" s="679"/>
      <c r="KYR2" s="679"/>
      <c r="KYS2" s="679"/>
      <c r="KYT2" s="679"/>
      <c r="KYU2" s="679"/>
      <c r="KYV2" s="679"/>
      <c r="KYW2" s="679"/>
      <c r="KYX2" s="679"/>
      <c r="KYY2" s="679"/>
      <c r="KYZ2" s="679"/>
      <c r="KZA2" s="679"/>
      <c r="KZB2" s="679"/>
      <c r="KZC2" s="679"/>
      <c r="KZD2" s="679"/>
      <c r="KZE2" s="679"/>
      <c r="KZF2" s="679"/>
      <c r="KZG2" s="679"/>
      <c r="KZH2" s="679"/>
      <c r="KZI2" s="679"/>
      <c r="KZJ2" s="679"/>
      <c r="KZK2" s="679"/>
      <c r="KZL2" s="679"/>
      <c r="KZM2" s="679"/>
      <c r="KZN2" s="679"/>
      <c r="KZO2" s="679"/>
      <c r="KZP2" s="679"/>
      <c r="KZQ2" s="679"/>
      <c r="KZR2" s="679"/>
      <c r="KZS2" s="679"/>
      <c r="KZT2" s="679"/>
      <c r="KZU2" s="679"/>
      <c r="KZV2" s="679"/>
      <c r="KZW2" s="679"/>
      <c r="KZX2" s="679"/>
      <c r="KZY2" s="679"/>
      <c r="KZZ2" s="679"/>
      <c r="LAA2" s="679"/>
      <c r="LAB2" s="679"/>
      <c r="LAC2" s="679"/>
      <c r="LAD2" s="679"/>
      <c r="LAE2" s="679"/>
      <c r="LAF2" s="679"/>
      <c r="LAG2" s="679"/>
      <c r="LAH2" s="679"/>
      <c r="LAI2" s="679"/>
      <c r="LAJ2" s="679"/>
      <c r="LAK2" s="679"/>
      <c r="LAL2" s="679"/>
      <c r="LAM2" s="679"/>
      <c r="LAN2" s="679"/>
      <c r="LAO2" s="679"/>
      <c r="LAP2" s="679"/>
      <c r="LAQ2" s="679"/>
      <c r="LAR2" s="679"/>
      <c r="LAS2" s="679"/>
      <c r="LAT2" s="679"/>
      <c r="LAU2" s="679"/>
      <c r="LAV2" s="679"/>
      <c r="LAW2" s="679"/>
      <c r="LAX2" s="679"/>
      <c r="LAY2" s="679"/>
      <c r="LAZ2" s="679"/>
      <c r="LBA2" s="679"/>
      <c r="LBB2" s="679"/>
      <c r="LBC2" s="679"/>
      <c r="LBD2" s="679"/>
      <c r="LBE2" s="679"/>
      <c r="LBF2" s="679"/>
      <c r="LBG2" s="679"/>
      <c r="LBH2" s="679"/>
      <c r="LBI2" s="679"/>
      <c r="LBJ2" s="679"/>
      <c r="LBK2" s="679"/>
      <c r="LBL2" s="679"/>
      <c r="LBM2" s="679"/>
      <c r="LBN2" s="679"/>
      <c r="LBO2" s="679"/>
      <c r="LBP2" s="679"/>
      <c r="LBQ2" s="679"/>
      <c r="LBR2" s="679"/>
      <c r="LBS2" s="679"/>
      <c r="LBT2" s="679"/>
      <c r="LBU2" s="679"/>
      <c r="LBV2" s="679"/>
      <c r="LBW2" s="679"/>
      <c r="LBX2" s="679"/>
      <c r="LBY2" s="679"/>
      <c r="LBZ2" s="679"/>
      <c r="LCA2" s="679"/>
      <c r="LCB2" s="679"/>
      <c r="LCC2" s="679"/>
      <c r="LCD2" s="679"/>
      <c r="LCE2" s="679"/>
      <c r="LCF2" s="679"/>
      <c r="LCG2" s="679"/>
      <c r="LCH2" s="679"/>
      <c r="LCI2" s="679"/>
      <c r="LCJ2" s="679"/>
      <c r="LCK2" s="679"/>
      <c r="LCL2" s="679"/>
      <c r="LCM2" s="679"/>
      <c r="LCN2" s="679"/>
      <c r="LCO2" s="679"/>
      <c r="LCP2" s="679"/>
      <c r="LCQ2" s="679"/>
      <c r="LCR2" s="679"/>
      <c r="LCS2" s="679"/>
      <c r="LCT2" s="679"/>
      <c r="LCU2" s="679"/>
      <c r="LCV2" s="679"/>
      <c r="LCW2" s="679"/>
      <c r="LCX2" s="679"/>
      <c r="LCY2" s="679"/>
      <c r="LCZ2" s="679"/>
      <c r="LDA2" s="679"/>
      <c r="LDB2" s="679"/>
      <c r="LDC2" s="679"/>
      <c r="LDD2" s="679"/>
      <c r="LDE2" s="679"/>
      <c r="LDF2" s="679"/>
      <c r="LDG2" s="679"/>
      <c r="LDH2" s="679"/>
      <c r="LDI2" s="679"/>
      <c r="LDJ2" s="679"/>
      <c r="LDK2" s="679"/>
      <c r="LDL2" s="679"/>
      <c r="LDM2" s="679"/>
      <c r="LDN2" s="679"/>
      <c r="LDO2" s="679"/>
      <c r="LDP2" s="679"/>
      <c r="LDQ2" s="679"/>
      <c r="LDR2" s="679"/>
      <c r="LDS2" s="679"/>
      <c r="LDT2" s="679"/>
      <c r="LDU2" s="679"/>
      <c r="LDV2" s="679"/>
      <c r="LDW2" s="679"/>
      <c r="LDX2" s="679"/>
      <c r="LDY2" s="679"/>
      <c r="LDZ2" s="679"/>
      <c r="LEA2" s="679"/>
      <c r="LEB2" s="679"/>
      <c r="LEC2" s="679"/>
      <c r="LED2" s="679"/>
      <c r="LEE2" s="679"/>
      <c r="LEF2" s="679"/>
      <c r="LEG2" s="679"/>
      <c r="LEH2" s="679"/>
      <c r="LEI2" s="679"/>
      <c r="LEJ2" s="679"/>
      <c r="LEK2" s="679"/>
      <c r="LEL2" s="679"/>
      <c r="LEM2" s="679"/>
      <c r="LEN2" s="679"/>
      <c r="LEO2" s="679"/>
      <c r="LEP2" s="679"/>
      <c r="LEQ2" s="679"/>
      <c r="LER2" s="679"/>
      <c r="LES2" s="679"/>
      <c r="LET2" s="679"/>
      <c r="LEU2" s="679"/>
      <c r="LEV2" s="679"/>
      <c r="LEW2" s="679"/>
      <c r="LEX2" s="679"/>
      <c r="LEY2" s="679"/>
      <c r="LEZ2" s="679"/>
      <c r="LFA2" s="679"/>
      <c r="LFB2" s="679"/>
      <c r="LFC2" s="679"/>
      <c r="LFD2" s="679"/>
      <c r="LFE2" s="679"/>
      <c r="LFF2" s="679"/>
      <c r="LFG2" s="679"/>
      <c r="LFH2" s="679"/>
      <c r="LFI2" s="679"/>
      <c r="LFJ2" s="679"/>
      <c r="LFK2" s="679"/>
      <c r="LFL2" s="679"/>
      <c r="LFM2" s="679"/>
      <c r="LFN2" s="679"/>
      <c r="LFO2" s="679"/>
      <c r="LFP2" s="679"/>
      <c r="LFQ2" s="679"/>
      <c r="LFR2" s="679"/>
      <c r="LFS2" s="679"/>
      <c r="LFT2" s="679"/>
      <c r="LFU2" s="679"/>
      <c r="LFV2" s="679"/>
      <c r="LFW2" s="679"/>
      <c r="LFX2" s="679"/>
      <c r="LFY2" s="679"/>
      <c r="LFZ2" s="679"/>
      <c r="LGA2" s="679"/>
      <c r="LGB2" s="679"/>
      <c r="LGC2" s="679"/>
      <c r="LGD2" s="679"/>
      <c r="LGE2" s="679"/>
      <c r="LGF2" s="679"/>
      <c r="LGG2" s="679"/>
      <c r="LGH2" s="679"/>
      <c r="LGI2" s="679"/>
      <c r="LGJ2" s="679"/>
      <c r="LGK2" s="679"/>
      <c r="LGL2" s="679"/>
      <c r="LGM2" s="679"/>
      <c r="LGN2" s="679"/>
      <c r="LGO2" s="679"/>
      <c r="LGP2" s="679"/>
      <c r="LGQ2" s="679"/>
      <c r="LGR2" s="679"/>
      <c r="LGS2" s="679"/>
      <c r="LGT2" s="679"/>
      <c r="LGU2" s="679"/>
      <c r="LGV2" s="679"/>
      <c r="LGW2" s="679"/>
      <c r="LGX2" s="679"/>
      <c r="LGY2" s="679"/>
      <c r="LGZ2" s="679"/>
      <c r="LHA2" s="679"/>
      <c r="LHB2" s="679"/>
      <c r="LHC2" s="679"/>
      <c r="LHD2" s="679"/>
      <c r="LHE2" s="679"/>
      <c r="LHF2" s="679"/>
      <c r="LHG2" s="679"/>
      <c r="LHH2" s="679"/>
      <c r="LHI2" s="679"/>
      <c r="LHJ2" s="679"/>
      <c r="LHK2" s="679"/>
      <c r="LHL2" s="679"/>
      <c r="LHM2" s="679"/>
      <c r="LHN2" s="679"/>
      <c r="LHO2" s="679"/>
      <c r="LHP2" s="679"/>
      <c r="LHQ2" s="679"/>
      <c r="LHR2" s="679"/>
      <c r="LHS2" s="679"/>
      <c r="LHT2" s="679"/>
      <c r="LHU2" s="679"/>
      <c r="LHV2" s="679"/>
      <c r="LHW2" s="679"/>
      <c r="LHX2" s="679"/>
      <c r="LHY2" s="679"/>
      <c r="LHZ2" s="679"/>
      <c r="LIA2" s="679"/>
      <c r="LIB2" s="679"/>
      <c r="LIC2" s="679"/>
      <c r="LID2" s="679"/>
      <c r="LIE2" s="679"/>
      <c r="LIF2" s="679"/>
      <c r="LIG2" s="679"/>
      <c r="LIH2" s="679"/>
      <c r="LII2" s="679"/>
      <c r="LIJ2" s="679"/>
      <c r="LIK2" s="679"/>
      <c r="LIL2" s="679"/>
      <c r="LIM2" s="679"/>
      <c r="LIN2" s="679"/>
      <c r="LIO2" s="679"/>
      <c r="LIP2" s="679"/>
      <c r="LIQ2" s="679"/>
      <c r="LIR2" s="679"/>
      <c r="LIS2" s="679"/>
      <c r="LIT2" s="679"/>
      <c r="LIU2" s="679"/>
      <c r="LIV2" s="679"/>
      <c r="LIW2" s="679"/>
      <c r="LIX2" s="679"/>
      <c r="LIY2" s="679"/>
      <c r="LIZ2" s="679"/>
      <c r="LJA2" s="679"/>
      <c r="LJB2" s="679"/>
      <c r="LJC2" s="679"/>
      <c r="LJD2" s="679"/>
      <c r="LJE2" s="679"/>
      <c r="LJF2" s="679"/>
      <c r="LJG2" s="679"/>
      <c r="LJH2" s="679"/>
      <c r="LJI2" s="679"/>
      <c r="LJJ2" s="679"/>
      <c r="LJK2" s="679"/>
      <c r="LJL2" s="679"/>
      <c r="LJM2" s="679"/>
      <c r="LJN2" s="679"/>
      <c r="LJO2" s="679"/>
      <c r="LJP2" s="679"/>
      <c r="LJQ2" s="679"/>
      <c r="LJR2" s="679"/>
      <c r="LJS2" s="679"/>
      <c r="LJT2" s="679"/>
      <c r="LJU2" s="679"/>
      <c r="LJV2" s="679"/>
      <c r="LJW2" s="679"/>
      <c r="LJX2" s="679"/>
      <c r="LJY2" s="679"/>
      <c r="LJZ2" s="679"/>
      <c r="LKA2" s="679"/>
      <c r="LKB2" s="679"/>
      <c r="LKC2" s="679"/>
      <c r="LKD2" s="679"/>
      <c r="LKE2" s="679"/>
      <c r="LKF2" s="679"/>
      <c r="LKG2" s="679"/>
      <c r="LKH2" s="679"/>
      <c r="LKI2" s="679"/>
      <c r="LKJ2" s="679"/>
      <c r="LKK2" s="679"/>
      <c r="LKL2" s="679"/>
      <c r="LKM2" s="679"/>
      <c r="LKN2" s="679"/>
      <c r="LKO2" s="679"/>
      <c r="LKP2" s="679"/>
      <c r="LKQ2" s="679"/>
      <c r="LKR2" s="679"/>
      <c r="LKS2" s="679"/>
      <c r="LKT2" s="679"/>
      <c r="LKU2" s="679"/>
      <c r="LKV2" s="679"/>
      <c r="LKW2" s="679"/>
      <c r="LKX2" s="679"/>
      <c r="LKY2" s="679"/>
      <c r="LKZ2" s="679"/>
      <c r="LLA2" s="679"/>
      <c r="LLB2" s="679"/>
      <c r="LLC2" s="679"/>
      <c r="LLD2" s="679"/>
      <c r="LLE2" s="679"/>
      <c r="LLF2" s="679"/>
      <c r="LLG2" s="679"/>
      <c r="LLH2" s="679"/>
      <c r="LLI2" s="679"/>
      <c r="LLJ2" s="679"/>
      <c r="LLK2" s="679"/>
      <c r="LLL2" s="679"/>
      <c r="LLM2" s="679"/>
      <c r="LLN2" s="679"/>
      <c r="LLO2" s="679"/>
      <c r="LLP2" s="679"/>
      <c r="LLQ2" s="679"/>
      <c r="LLR2" s="679"/>
      <c r="LLS2" s="679"/>
      <c r="LLT2" s="679"/>
      <c r="LLU2" s="679"/>
      <c r="LLV2" s="679"/>
      <c r="LLW2" s="679"/>
      <c r="LLX2" s="679"/>
      <c r="LLY2" s="679"/>
      <c r="LLZ2" s="679"/>
      <c r="LMA2" s="679"/>
      <c r="LMB2" s="679"/>
      <c r="LMC2" s="679"/>
      <c r="LMD2" s="679"/>
      <c r="LME2" s="679"/>
      <c r="LMF2" s="679"/>
      <c r="LMG2" s="679"/>
      <c r="LMH2" s="679"/>
      <c r="LMI2" s="679"/>
      <c r="LMJ2" s="679"/>
      <c r="LMK2" s="679"/>
      <c r="LML2" s="679"/>
      <c r="LMM2" s="679"/>
      <c r="LMN2" s="679"/>
      <c r="LMO2" s="679"/>
      <c r="LMP2" s="679"/>
      <c r="LMQ2" s="679"/>
      <c r="LMR2" s="679"/>
      <c r="LMS2" s="679"/>
      <c r="LMT2" s="679"/>
      <c r="LMU2" s="679"/>
      <c r="LMV2" s="679"/>
      <c r="LMW2" s="679"/>
      <c r="LMX2" s="679"/>
      <c r="LMY2" s="679"/>
      <c r="LMZ2" s="679"/>
      <c r="LNA2" s="679"/>
      <c r="LNB2" s="679"/>
      <c r="LNC2" s="679"/>
      <c r="LND2" s="679"/>
      <c r="LNE2" s="679"/>
      <c r="LNF2" s="679"/>
      <c r="LNG2" s="679"/>
      <c r="LNH2" s="679"/>
      <c r="LNI2" s="679"/>
      <c r="LNJ2" s="679"/>
      <c r="LNK2" s="679"/>
      <c r="LNL2" s="679"/>
      <c r="LNM2" s="679"/>
      <c r="LNN2" s="679"/>
      <c r="LNO2" s="679"/>
      <c r="LNP2" s="679"/>
      <c r="LNQ2" s="679"/>
      <c r="LNR2" s="679"/>
      <c r="LNS2" s="679"/>
      <c r="LNT2" s="679"/>
      <c r="LNU2" s="679"/>
      <c r="LNV2" s="679"/>
      <c r="LNW2" s="679"/>
      <c r="LNX2" s="679"/>
      <c r="LNY2" s="679"/>
      <c r="LNZ2" s="679"/>
      <c r="LOA2" s="679"/>
      <c r="LOB2" s="679"/>
      <c r="LOC2" s="679"/>
      <c r="LOD2" s="679"/>
      <c r="LOE2" s="679"/>
      <c r="LOF2" s="679"/>
      <c r="LOG2" s="679"/>
      <c r="LOH2" s="679"/>
      <c r="LOI2" s="679"/>
      <c r="LOJ2" s="679"/>
      <c r="LOK2" s="679"/>
      <c r="LOL2" s="679"/>
      <c r="LOM2" s="679"/>
      <c r="LON2" s="679"/>
      <c r="LOO2" s="679"/>
      <c r="LOP2" s="679"/>
      <c r="LOQ2" s="679"/>
      <c r="LOR2" s="679"/>
      <c r="LOS2" s="679"/>
      <c r="LOT2" s="679"/>
      <c r="LOU2" s="679"/>
      <c r="LOV2" s="679"/>
      <c r="LOW2" s="679"/>
      <c r="LOX2" s="679"/>
      <c r="LOY2" s="679"/>
      <c r="LOZ2" s="679"/>
      <c r="LPA2" s="679"/>
      <c r="LPB2" s="679"/>
      <c r="LPC2" s="679"/>
      <c r="LPD2" s="679"/>
      <c r="LPE2" s="679"/>
      <c r="LPF2" s="679"/>
      <c r="LPG2" s="679"/>
      <c r="LPH2" s="679"/>
      <c r="LPI2" s="679"/>
      <c r="LPJ2" s="679"/>
      <c r="LPK2" s="679"/>
      <c r="LPL2" s="679"/>
      <c r="LPM2" s="679"/>
      <c r="LPN2" s="679"/>
      <c r="LPO2" s="679"/>
      <c r="LPP2" s="679"/>
      <c r="LPQ2" s="679"/>
      <c r="LPR2" s="679"/>
      <c r="LPS2" s="679"/>
      <c r="LPT2" s="679"/>
      <c r="LPU2" s="679"/>
      <c r="LPV2" s="679"/>
      <c r="LPW2" s="679"/>
      <c r="LPX2" s="679"/>
      <c r="LPY2" s="679"/>
      <c r="LPZ2" s="679"/>
      <c r="LQA2" s="679"/>
      <c r="LQB2" s="679"/>
      <c r="LQC2" s="679"/>
      <c r="LQD2" s="679"/>
      <c r="LQE2" s="679"/>
      <c r="LQF2" s="679"/>
      <c r="LQG2" s="679"/>
      <c r="LQH2" s="679"/>
      <c r="LQI2" s="679"/>
      <c r="LQJ2" s="679"/>
      <c r="LQK2" s="679"/>
      <c r="LQL2" s="679"/>
      <c r="LQM2" s="679"/>
      <c r="LQN2" s="679"/>
      <c r="LQO2" s="679"/>
      <c r="LQP2" s="679"/>
      <c r="LQQ2" s="679"/>
      <c r="LQR2" s="679"/>
      <c r="LQS2" s="679"/>
      <c r="LQT2" s="679"/>
      <c r="LQU2" s="679"/>
      <c r="LQV2" s="679"/>
      <c r="LQW2" s="679"/>
      <c r="LQX2" s="679"/>
      <c r="LQY2" s="679"/>
      <c r="LQZ2" s="679"/>
      <c r="LRA2" s="679"/>
      <c r="LRB2" s="679"/>
      <c r="LRC2" s="679"/>
      <c r="LRD2" s="679"/>
      <c r="LRE2" s="679"/>
      <c r="LRF2" s="679"/>
      <c r="LRG2" s="679"/>
      <c r="LRH2" s="679"/>
      <c r="LRI2" s="679"/>
      <c r="LRJ2" s="679"/>
      <c r="LRK2" s="679"/>
      <c r="LRL2" s="679"/>
      <c r="LRM2" s="679"/>
      <c r="LRN2" s="679"/>
      <c r="LRO2" s="679"/>
      <c r="LRP2" s="679"/>
      <c r="LRQ2" s="679"/>
      <c r="LRR2" s="679"/>
      <c r="LRS2" s="679"/>
      <c r="LRT2" s="679"/>
      <c r="LRU2" s="679"/>
      <c r="LRV2" s="679"/>
      <c r="LRW2" s="679"/>
      <c r="LRX2" s="679"/>
      <c r="LRY2" s="679"/>
      <c r="LRZ2" s="679"/>
      <c r="LSA2" s="679"/>
      <c r="LSB2" s="679"/>
      <c r="LSC2" s="679"/>
      <c r="LSD2" s="679"/>
      <c r="LSE2" s="679"/>
      <c r="LSF2" s="679"/>
      <c r="LSG2" s="679"/>
      <c r="LSH2" s="679"/>
      <c r="LSI2" s="679"/>
      <c r="LSJ2" s="679"/>
      <c r="LSK2" s="679"/>
      <c r="LSL2" s="679"/>
      <c r="LSM2" s="679"/>
      <c r="LSN2" s="679"/>
      <c r="LSO2" s="679"/>
      <c r="LSP2" s="679"/>
      <c r="LSQ2" s="679"/>
      <c r="LSR2" s="679"/>
      <c r="LSS2" s="679"/>
      <c r="LST2" s="679"/>
      <c r="LSU2" s="679"/>
      <c r="LSV2" s="679"/>
      <c r="LSW2" s="679"/>
      <c r="LSX2" s="679"/>
      <c r="LSY2" s="679"/>
      <c r="LSZ2" s="679"/>
      <c r="LTA2" s="679"/>
      <c r="LTB2" s="679"/>
      <c r="LTC2" s="679"/>
      <c r="LTD2" s="679"/>
      <c r="LTE2" s="679"/>
      <c r="LTF2" s="679"/>
      <c r="LTG2" s="679"/>
      <c r="LTH2" s="679"/>
      <c r="LTI2" s="679"/>
      <c r="LTJ2" s="679"/>
      <c r="LTK2" s="679"/>
      <c r="LTL2" s="679"/>
      <c r="LTM2" s="679"/>
      <c r="LTN2" s="679"/>
      <c r="LTO2" s="679"/>
      <c r="LTP2" s="679"/>
      <c r="LTQ2" s="679"/>
      <c r="LTR2" s="679"/>
      <c r="LTS2" s="679"/>
      <c r="LTT2" s="679"/>
      <c r="LTU2" s="679"/>
      <c r="LTV2" s="679"/>
      <c r="LTW2" s="679"/>
      <c r="LTX2" s="679"/>
      <c r="LTY2" s="679"/>
      <c r="LTZ2" s="679"/>
      <c r="LUA2" s="679"/>
      <c r="LUB2" s="679"/>
      <c r="LUC2" s="679"/>
      <c r="LUD2" s="679"/>
      <c r="LUE2" s="679"/>
      <c r="LUF2" s="679"/>
      <c r="LUG2" s="679"/>
      <c r="LUH2" s="679"/>
      <c r="LUI2" s="679"/>
      <c r="LUJ2" s="679"/>
      <c r="LUK2" s="679"/>
      <c r="LUL2" s="679"/>
      <c r="LUM2" s="679"/>
      <c r="LUN2" s="679"/>
      <c r="LUO2" s="679"/>
      <c r="LUP2" s="679"/>
      <c r="LUQ2" s="679"/>
      <c r="LUR2" s="679"/>
      <c r="LUS2" s="679"/>
      <c r="LUT2" s="679"/>
      <c r="LUU2" s="679"/>
      <c r="LUV2" s="679"/>
      <c r="LUW2" s="679"/>
      <c r="LUX2" s="679"/>
      <c r="LUY2" s="679"/>
      <c r="LUZ2" s="679"/>
      <c r="LVA2" s="679"/>
      <c r="LVB2" s="679"/>
      <c r="LVC2" s="679"/>
      <c r="LVD2" s="679"/>
      <c r="LVE2" s="679"/>
      <c r="LVF2" s="679"/>
      <c r="LVG2" s="679"/>
      <c r="LVH2" s="679"/>
      <c r="LVI2" s="679"/>
      <c r="LVJ2" s="679"/>
      <c r="LVK2" s="679"/>
      <c r="LVL2" s="679"/>
      <c r="LVM2" s="679"/>
      <c r="LVN2" s="679"/>
      <c r="LVO2" s="679"/>
      <c r="LVP2" s="679"/>
      <c r="LVQ2" s="679"/>
      <c r="LVR2" s="679"/>
      <c r="LVS2" s="679"/>
      <c r="LVT2" s="679"/>
      <c r="LVU2" s="679"/>
      <c r="LVV2" s="679"/>
      <c r="LVW2" s="679"/>
      <c r="LVX2" s="679"/>
      <c r="LVY2" s="679"/>
      <c r="LVZ2" s="679"/>
      <c r="LWA2" s="679"/>
      <c r="LWB2" s="679"/>
      <c r="LWC2" s="679"/>
      <c r="LWD2" s="679"/>
      <c r="LWE2" s="679"/>
      <c r="LWF2" s="679"/>
      <c r="LWG2" s="679"/>
      <c r="LWH2" s="679"/>
      <c r="LWI2" s="679"/>
      <c r="LWJ2" s="679"/>
      <c r="LWK2" s="679"/>
      <c r="LWL2" s="679"/>
      <c r="LWM2" s="679"/>
      <c r="LWN2" s="679"/>
      <c r="LWO2" s="679"/>
      <c r="LWP2" s="679"/>
      <c r="LWQ2" s="679"/>
      <c r="LWR2" s="679"/>
      <c r="LWS2" s="679"/>
      <c r="LWT2" s="679"/>
      <c r="LWU2" s="679"/>
      <c r="LWV2" s="679"/>
      <c r="LWW2" s="679"/>
      <c r="LWX2" s="679"/>
      <c r="LWY2" s="679"/>
      <c r="LWZ2" s="679"/>
      <c r="LXA2" s="679"/>
      <c r="LXB2" s="679"/>
      <c r="LXC2" s="679"/>
      <c r="LXD2" s="679"/>
      <c r="LXE2" s="679"/>
      <c r="LXF2" s="679"/>
      <c r="LXG2" s="679"/>
      <c r="LXH2" s="679"/>
      <c r="LXI2" s="679"/>
      <c r="LXJ2" s="679"/>
      <c r="LXK2" s="679"/>
      <c r="LXL2" s="679"/>
      <c r="LXM2" s="679"/>
      <c r="LXN2" s="679"/>
      <c r="LXO2" s="679"/>
      <c r="LXP2" s="679"/>
      <c r="LXQ2" s="679"/>
      <c r="LXR2" s="679"/>
      <c r="LXS2" s="679"/>
      <c r="LXT2" s="679"/>
      <c r="LXU2" s="679"/>
      <c r="LXV2" s="679"/>
      <c r="LXW2" s="679"/>
      <c r="LXX2" s="679"/>
      <c r="LXY2" s="679"/>
      <c r="LXZ2" s="679"/>
      <c r="LYA2" s="679"/>
      <c r="LYB2" s="679"/>
      <c r="LYC2" s="679"/>
      <c r="LYD2" s="679"/>
      <c r="LYE2" s="679"/>
      <c r="LYF2" s="679"/>
      <c r="LYG2" s="679"/>
      <c r="LYH2" s="679"/>
      <c r="LYI2" s="679"/>
      <c r="LYJ2" s="679"/>
      <c r="LYK2" s="679"/>
      <c r="LYL2" s="679"/>
      <c r="LYM2" s="679"/>
      <c r="LYN2" s="679"/>
      <c r="LYO2" s="679"/>
      <c r="LYP2" s="679"/>
      <c r="LYQ2" s="679"/>
      <c r="LYR2" s="679"/>
      <c r="LYS2" s="679"/>
      <c r="LYT2" s="679"/>
      <c r="LYU2" s="679"/>
      <c r="LYV2" s="679"/>
      <c r="LYW2" s="679"/>
      <c r="LYX2" s="679"/>
      <c r="LYY2" s="679"/>
      <c r="LYZ2" s="679"/>
      <c r="LZA2" s="679"/>
      <c r="LZB2" s="679"/>
      <c r="LZC2" s="679"/>
      <c r="LZD2" s="679"/>
      <c r="LZE2" s="679"/>
      <c r="LZF2" s="679"/>
      <c r="LZG2" s="679"/>
      <c r="LZH2" s="679"/>
      <c r="LZI2" s="679"/>
      <c r="LZJ2" s="679"/>
      <c r="LZK2" s="679"/>
      <c r="LZL2" s="679"/>
      <c r="LZM2" s="679"/>
      <c r="LZN2" s="679"/>
      <c r="LZO2" s="679"/>
      <c r="LZP2" s="679"/>
      <c r="LZQ2" s="679"/>
      <c r="LZR2" s="679"/>
      <c r="LZS2" s="679"/>
      <c r="LZT2" s="679"/>
      <c r="LZU2" s="679"/>
      <c r="LZV2" s="679"/>
      <c r="LZW2" s="679"/>
      <c r="LZX2" s="679"/>
      <c r="LZY2" s="679"/>
      <c r="LZZ2" s="679"/>
      <c r="MAA2" s="679"/>
      <c r="MAB2" s="679"/>
      <c r="MAC2" s="679"/>
      <c r="MAD2" s="679"/>
      <c r="MAE2" s="679"/>
      <c r="MAF2" s="679"/>
      <c r="MAG2" s="679"/>
      <c r="MAH2" s="679"/>
      <c r="MAI2" s="679"/>
      <c r="MAJ2" s="679"/>
      <c r="MAK2" s="679"/>
      <c r="MAL2" s="679"/>
      <c r="MAM2" s="679"/>
      <c r="MAN2" s="679"/>
      <c r="MAO2" s="679"/>
      <c r="MAP2" s="679"/>
      <c r="MAQ2" s="679"/>
      <c r="MAR2" s="679"/>
      <c r="MAS2" s="679"/>
      <c r="MAT2" s="679"/>
      <c r="MAU2" s="679"/>
      <c r="MAV2" s="679"/>
      <c r="MAW2" s="679"/>
      <c r="MAX2" s="679"/>
      <c r="MAY2" s="679"/>
      <c r="MAZ2" s="679"/>
      <c r="MBA2" s="679"/>
      <c r="MBB2" s="679"/>
      <c r="MBC2" s="679"/>
      <c r="MBD2" s="679"/>
      <c r="MBE2" s="679"/>
      <c r="MBF2" s="679"/>
      <c r="MBG2" s="679"/>
      <c r="MBH2" s="679"/>
      <c r="MBI2" s="679"/>
      <c r="MBJ2" s="679"/>
      <c r="MBK2" s="679"/>
      <c r="MBL2" s="679"/>
      <c r="MBM2" s="679"/>
      <c r="MBN2" s="679"/>
      <c r="MBO2" s="679"/>
      <c r="MBP2" s="679"/>
      <c r="MBQ2" s="679"/>
      <c r="MBR2" s="679"/>
      <c r="MBS2" s="679"/>
      <c r="MBT2" s="679"/>
      <c r="MBU2" s="679"/>
      <c r="MBV2" s="679"/>
      <c r="MBW2" s="679"/>
      <c r="MBX2" s="679"/>
      <c r="MBY2" s="679"/>
      <c r="MBZ2" s="679"/>
      <c r="MCA2" s="679"/>
      <c r="MCB2" s="679"/>
      <c r="MCC2" s="679"/>
      <c r="MCD2" s="679"/>
      <c r="MCE2" s="679"/>
      <c r="MCF2" s="679"/>
      <c r="MCG2" s="679"/>
      <c r="MCH2" s="679"/>
      <c r="MCI2" s="679"/>
      <c r="MCJ2" s="679"/>
      <c r="MCK2" s="679"/>
      <c r="MCL2" s="679"/>
      <c r="MCM2" s="679"/>
      <c r="MCN2" s="679"/>
      <c r="MCO2" s="679"/>
      <c r="MCP2" s="679"/>
      <c r="MCQ2" s="679"/>
      <c r="MCR2" s="679"/>
      <c r="MCS2" s="679"/>
      <c r="MCT2" s="679"/>
      <c r="MCU2" s="679"/>
      <c r="MCV2" s="679"/>
      <c r="MCW2" s="679"/>
      <c r="MCX2" s="679"/>
      <c r="MCY2" s="679"/>
      <c r="MCZ2" s="679"/>
      <c r="MDA2" s="679"/>
      <c r="MDB2" s="679"/>
      <c r="MDC2" s="679"/>
      <c r="MDD2" s="679"/>
      <c r="MDE2" s="679"/>
      <c r="MDF2" s="679"/>
      <c r="MDG2" s="679"/>
      <c r="MDH2" s="679"/>
      <c r="MDI2" s="679"/>
      <c r="MDJ2" s="679"/>
      <c r="MDK2" s="679"/>
      <c r="MDL2" s="679"/>
      <c r="MDM2" s="679"/>
      <c r="MDN2" s="679"/>
      <c r="MDO2" s="679"/>
      <c r="MDP2" s="679"/>
      <c r="MDQ2" s="679"/>
      <c r="MDR2" s="679"/>
      <c r="MDS2" s="679"/>
      <c r="MDT2" s="679"/>
      <c r="MDU2" s="679"/>
      <c r="MDV2" s="679"/>
      <c r="MDW2" s="679"/>
      <c r="MDX2" s="679"/>
      <c r="MDY2" s="679"/>
      <c r="MDZ2" s="679"/>
      <c r="MEA2" s="679"/>
      <c r="MEB2" s="679"/>
      <c r="MEC2" s="679"/>
      <c r="MED2" s="679"/>
      <c r="MEE2" s="679"/>
      <c r="MEF2" s="679"/>
      <c r="MEG2" s="679"/>
      <c r="MEH2" s="679"/>
      <c r="MEI2" s="679"/>
      <c r="MEJ2" s="679"/>
      <c r="MEK2" s="679"/>
      <c r="MEL2" s="679"/>
      <c r="MEM2" s="679"/>
      <c r="MEN2" s="679"/>
      <c r="MEO2" s="679"/>
      <c r="MEP2" s="679"/>
      <c r="MEQ2" s="679"/>
      <c r="MER2" s="679"/>
      <c r="MES2" s="679"/>
      <c r="MET2" s="679"/>
      <c r="MEU2" s="679"/>
      <c r="MEV2" s="679"/>
      <c r="MEW2" s="679"/>
      <c r="MEX2" s="679"/>
      <c r="MEY2" s="679"/>
      <c r="MEZ2" s="679"/>
      <c r="MFA2" s="679"/>
      <c r="MFB2" s="679"/>
      <c r="MFC2" s="679"/>
      <c r="MFD2" s="679"/>
      <c r="MFE2" s="679"/>
      <c r="MFF2" s="679"/>
      <c r="MFG2" s="679"/>
      <c r="MFH2" s="679"/>
      <c r="MFI2" s="679"/>
      <c r="MFJ2" s="679"/>
      <c r="MFK2" s="679"/>
      <c r="MFL2" s="679"/>
      <c r="MFM2" s="679"/>
      <c r="MFN2" s="679"/>
      <c r="MFO2" s="679"/>
      <c r="MFP2" s="679"/>
      <c r="MFQ2" s="679"/>
      <c r="MFR2" s="679"/>
      <c r="MFS2" s="679"/>
      <c r="MFT2" s="679"/>
      <c r="MFU2" s="679"/>
      <c r="MFV2" s="679"/>
      <c r="MFW2" s="679"/>
      <c r="MFX2" s="679"/>
      <c r="MFY2" s="679"/>
      <c r="MFZ2" s="679"/>
      <c r="MGA2" s="679"/>
      <c r="MGB2" s="679"/>
      <c r="MGC2" s="679"/>
      <c r="MGD2" s="679"/>
      <c r="MGE2" s="679"/>
      <c r="MGF2" s="679"/>
      <c r="MGG2" s="679"/>
      <c r="MGH2" s="679"/>
      <c r="MGI2" s="679"/>
      <c r="MGJ2" s="679"/>
      <c r="MGK2" s="679"/>
      <c r="MGL2" s="679"/>
      <c r="MGM2" s="679"/>
      <c r="MGN2" s="679"/>
      <c r="MGO2" s="679"/>
      <c r="MGP2" s="679"/>
      <c r="MGQ2" s="679"/>
      <c r="MGR2" s="679"/>
      <c r="MGS2" s="679"/>
      <c r="MGT2" s="679"/>
      <c r="MGU2" s="679"/>
      <c r="MGV2" s="679"/>
      <c r="MGW2" s="679"/>
      <c r="MGX2" s="679"/>
      <c r="MGY2" s="679"/>
      <c r="MGZ2" s="679"/>
      <c r="MHA2" s="679"/>
      <c r="MHB2" s="679"/>
      <c r="MHC2" s="679"/>
      <c r="MHD2" s="679"/>
      <c r="MHE2" s="679"/>
      <c r="MHF2" s="679"/>
      <c r="MHG2" s="679"/>
      <c r="MHH2" s="679"/>
      <c r="MHI2" s="679"/>
      <c r="MHJ2" s="679"/>
      <c r="MHK2" s="679"/>
      <c r="MHL2" s="679"/>
      <c r="MHM2" s="679"/>
      <c r="MHN2" s="679"/>
      <c r="MHO2" s="679"/>
      <c r="MHP2" s="679"/>
      <c r="MHQ2" s="679"/>
      <c r="MHR2" s="679"/>
      <c r="MHS2" s="679"/>
      <c r="MHT2" s="679"/>
      <c r="MHU2" s="679"/>
      <c r="MHV2" s="679"/>
      <c r="MHW2" s="679"/>
      <c r="MHX2" s="679"/>
      <c r="MHY2" s="679"/>
      <c r="MHZ2" s="679"/>
      <c r="MIA2" s="679"/>
      <c r="MIB2" s="679"/>
      <c r="MIC2" s="679"/>
      <c r="MID2" s="679"/>
      <c r="MIE2" s="679"/>
      <c r="MIF2" s="679"/>
      <c r="MIG2" s="679"/>
      <c r="MIH2" s="679"/>
      <c r="MII2" s="679"/>
      <c r="MIJ2" s="679"/>
      <c r="MIK2" s="679"/>
      <c r="MIL2" s="679"/>
      <c r="MIM2" s="679"/>
      <c r="MIN2" s="679"/>
      <c r="MIO2" s="679"/>
      <c r="MIP2" s="679"/>
      <c r="MIQ2" s="679"/>
      <c r="MIR2" s="679"/>
      <c r="MIS2" s="679"/>
      <c r="MIT2" s="679"/>
      <c r="MIU2" s="679"/>
      <c r="MIV2" s="679"/>
      <c r="MIW2" s="679"/>
      <c r="MIX2" s="679"/>
      <c r="MIY2" s="679"/>
      <c r="MIZ2" s="679"/>
      <c r="MJA2" s="679"/>
      <c r="MJB2" s="679"/>
      <c r="MJC2" s="679"/>
      <c r="MJD2" s="679"/>
      <c r="MJE2" s="679"/>
      <c r="MJF2" s="679"/>
      <c r="MJG2" s="679"/>
      <c r="MJH2" s="679"/>
      <c r="MJI2" s="679"/>
      <c r="MJJ2" s="679"/>
      <c r="MJK2" s="679"/>
      <c r="MJL2" s="679"/>
      <c r="MJM2" s="679"/>
      <c r="MJN2" s="679"/>
      <c r="MJO2" s="679"/>
      <c r="MJP2" s="679"/>
      <c r="MJQ2" s="679"/>
      <c r="MJR2" s="679"/>
      <c r="MJS2" s="679"/>
      <c r="MJT2" s="679"/>
      <c r="MJU2" s="679"/>
      <c r="MJV2" s="679"/>
      <c r="MJW2" s="679"/>
      <c r="MJX2" s="679"/>
      <c r="MJY2" s="679"/>
      <c r="MJZ2" s="679"/>
      <c r="MKA2" s="679"/>
      <c r="MKB2" s="679"/>
      <c r="MKC2" s="679"/>
      <c r="MKD2" s="679"/>
      <c r="MKE2" s="679"/>
      <c r="MKF2" s="679"/>
      <c r="MKG2" s="679"/>
      <c r="MKH2" s="679"/>
      <c r="MKI2" s="679"/>
      <c r="MKJ2" s="679"/>
      <c r="MKK2" s="679"/>
      <c r="MKL2" s="679"/>
      <c r="MKM2" s="679"/>
      <c r="MKN2" s="679"/>
      <c r="MKO2" s="679"/>
      <c r="MKP2" s="679"/>
      <c r="MKQ2" s="679"/>
      <c r="MKR2" s="679"/>
      <c r="MKS2" s="679"/>
      <c r="MKT2" s="679"/>
      <c r="MKU2" s="679"/>
      <c r="MKV2" s="679"/>
      <c r="MKW2" s="679"/>
      <c r="MKX2" s="679"/>
      <c r="MKY2" s="679"/>
      <c r="MKZ2" s="679"/>
      <c r="MLA2" s="679"/>
      <c r="MLB2" s="679"/>
      <c r="MLC2" s="679"/>
      <c r="MLD2" s="679"/>
      <c r="MLE2" s="679"/>
      <c r="MLF2" s="679"/>
      <c r="MLG2" s="679"/>
      <c r="MLH2" s="679"/>
      <c r="MLI2" s="679"/>
      <c r="MLJ2" s="679"/>
      <c r="MLK2" s="679"/>
      <c r="MLL2" s="679"/>
      <c r="MLM2" s="679"/>
      <c r="MLN2" s="679"/>
      <c r="MLO2" s="679"/>
      <c r="MLP2" s="679"/>
      <c r="MLQ2" s="679"/>
      <c r="MLR2" s="679"/>
      <c r="MLS2" s="679"/>
      <c r="MLT2" s="679"/>
      <c r="MLU2" s="679"/>
      <c r="MLV2" s="679"/>
      <c r="MLW2" s="679"/>
      <c r="MLX2" s="679"/>
      <c r="MLY2" s="679"/>
      <c r="MLZ2" s="679"/>
      <c r="MMA2" s="679"/>
      <c r="MMB2" s="679"/>
      <c r="MMC2" s="679"/>
      <c r="MMD2" s="679"/>
      <c r="MME2" s="679"/>
      <c r="MMF2" s="679"/>
      <c r="MMG2" s="679"/>
      <c r="MMH2" s="679"/>
      <c r="MMI2" s="679"/>
      <c r="MMJ2" s="679"/>
      <c r="MMK2" s="679"/>
      <c r="MML2" s="679"/>
      <c r="MMM2" s="679"/>
      <c r="MMN2" s="679"/>
      <c r="MMO2" s="679"/>
      <c r="MMP2" s="679"/>
      <c r="MMQ2" s="679"/>
      <c r="MMR2" s="679"/>
      <c r="MMS2" s="679"/>
      <c r="MMT2" s="679"/>
      <c r="MMU2" s="679"/>
      <c r="MMV2" s="679"/>
      <c r="MMW2" s="679"/>
      <c r="MMX2" s="679"/>
      <c r="MMY2" s="679"/>
      <c r="MMZ2" s="679"/>
      <c r="MNA2" s="679"/>
      <c r="MNB2" s="679"/>
      <c r="MNC2" s="679"/>
      <c r="MND2" s="679"/>
      <c r="MNE2" s="679"/>
      <c r="MNF2" s="679"/>
      <c r="MNG2" s="679"/>
      <c r="MNH2" s="679"/>
      <c r="MNI2" s="679"/>
      <c r="MNJ2" s="679"/>
      <c r="MNK2" s="679"/>
      <c r="MNL2" s="679"/>
      <c r="MNM2" s="679"/>
      <c r="MNN2" s="679"/>
      <c r="MNO2" s="679"/>
      <c r="MNP2" s="679"/>
      <c r="MNQ2" s="679"/>
      <c r="MNR2" s="679"/>
      <c r="MNS2" s="679"/>
      <c r="MNT2" s="679"/>
      <c r="MNU2" s="679"/>
      <c r="MNV2" s="679"/>
      <c r="MNW2" s="679"/>
      <c r="MNX2" s="679"/>
      <c r="MNY2" s="679"/>
      <c r="MNZ2" s="679"/>
      <c r="MOA2" s="679"/>
      <c r="MOB2" s="679"/>
      <c r="MOC2" s="679"/>
      <c r="MOD2" s="679"/>
      <c r="MOE2" s="679"/>
      <c r="MOF2" s="679"/>
      <c r="MOG2" s="679"/>
      <c r="MOH2" s="679"/>
      <c r="MOI2" s="679"/>
      <c r="MOJ2" s="679"/>
      <c r="MOK2" s="679"/>
      <c r="MOL2" s="679"/>
      <c r="MOM2" s="679"/>
      <c r="MON2" s="679"/>
      <c r="MOO2" s="679"/>
      <c r="MOP2" s="679"/>
      <c r="MOQ2" s="679"/>
      <c r="MOR2" s="679"/>
      <c r="MOS2" s="679"/>
      <c r="MOT2" s="679"/>
      <c r="MOU2" s="679"/>
      <c r="MOV2" s="679"/>
      <c r="MOW2" s="679"/>
      <c r="MOX2" s="679"/>
      <c r="MOY2" s="679"/>
      <c r="MOZ2" s="679"/>
      <c r="MPA2" s="679"/>
      <c r="MPB2" s="679"/>
      <c r="MPC2" s="679"/>
      <c r="MPD2" s="679"/>
      <c r="MPE2" s="679"/>
      <c r="MPF2" s="679"/>
      <c r="MPG2" s="679"/>
      <c r="MPH2" s="679"/>
      <c r="MPI2" s="679"/>
      <c r="MPJ2" s="679"/>
      <c r="MPK2" s="679"/>
      <c r="MPL2" s="679"/>
      <c r="MPM2" s="679"/>
      <c r="MPN2" s="679"/>
      <c r="MPO2" s="679"/>
      <c r="MPP2" s="679"/>
      <c r="MPQ2" s="679"/>
      <c r="MPR2" s="679"/>
      <c r="MPS2" s="679"/>
      <c r="MPT2" s="679"/>
      <c r="MPU2" s="679"/>
      <c r="MPV2" s="679"/>
      <c r="MPW2" s="679"/>
      <c r="MPX2" s="679"/>
      <c r="MPY2" s="679"/>
      <c r="MPZ2" s="679"/>
      <c r="MQA2" s="679"/>
      <c r="MQB2" s="679"/>
      <c r="MQC2" s="679"/>
      <c r="MQD2" s="679"/>
      <c r="MQE2" s="679"/>
      <c r="MQF2" s="679"/>
      <c r="MQG2" s="679"/>
      <c r="MQH2" s="679"/>
      <c r="MQI2" s="679"/>
      <c r="MQJ2" s="679"/>
      <c r="MQK2" s="679"/>
      <c r="MQL2" s="679"/>
      <c r="MQM2" s="679"/>
      <c r="MQN2" s="679"/>
      <c r="MQO2" s="679"/>
      <c r="MQP2" s="679"/>
      <c r="MQQ2" s="679"/>
      <c r="MQR2" s="679"/>
      <c r="MQS2" s="679"/>
      <c r="MQT2" s="679"/>
      <c r="MQU2" s="679"/>
      <c r="MQV2" s="679"/>
      <c r="MQW2" s="679"/>
      <c r="MQX2" s="679"/>
      <c r="MQY2" s="679"/>
      <c r="MQZ2" s="679"/>
      <c r="MRA2" s="679"/>
      <c r="MRB2" s="679"/>
      <c r="MRC2" s="679"/>
      <c r="MRD2" s="679"/>
      <c r="MRE2" s="679"/>
      <c r="MRF2" s="679"/>
      <c r="MRG2" s="679"/>
      <c r="MRH2" s="679"/>
      <c r="MRI2" s="679"/>
      <c r="MRJ2" s="679"/>
      <c r="MRK2" s="679"/>
      <c r="MRL2" s="679"/>
      <c r="MRM2" s="679"/>
      <c r="MRN2" s="679"/>
      <c r="MRO2" s="679"/>
      <c r="MRP2" s="679"/>
      <c r="MRQ2" s="679"/>
      <c r="MRR2" s="679"/>
      <c r="MRS2" s="679"/>
      <c r="MRT2" s="679"/>
      <c r="MRU2" s="679"/>
      <c r="MRV2" s="679"/>
      <c r="MRW2" s="679"/>
      <c r="MRX2" s="679"/>
      <c r="MRY2" s="679"/>
      <c r="MRZ2" s="679"/>
      <c r="MSA2" s="679"/>
      <c r="MSB2" s="679"/>
      <c r="MSC2" s="679"/>
      <c r="MSD2" s="679"/>
      <c r="MSE2" s="679"/>
      <c r="MSF2" s="679"/>
      <c r="MSG2" s="679"/>
      <c r="MSH2" s="679"/>
      <c r="MSI2" s="679"/>
      <c r="MSJ2" s="679"/>
      <c r="MSK2" s="679"/>
      <c r="MSL2" s="679"/>
      <c r="MSM2" s="679"/>
      <c r="MSN2" s="679"/>
      <c r="MSO2" s="679"/>
      <c r="MSP2" s="679"/>
      <c r="MSQ2" s="679"/>
      <c r="MSR2" s="679"/>
      <c r="MSS2" s="679"/>
      <c r="MST2" s="679"/>
      <c r="MSU2" s="679"/>
      <c r="MSV2" s="679"/>
      <c r="MSW2" s="679"/>
      <c r="MSX2" s="679"/>
      <c r="MSY2" s="679"/>
      <c r="MSZ2" s="679"/>
      <c r="MTA2" s="679"/>
      <c r="MTB2" s="679"/>
      <c r="MTC2" s="679"/>
      <c r="MTD2" s="679"/>
      <c r="MTE2" s="679"/>
      <c r="MTF2" s="679"/>
      <c r="MTG2" s="679"/>
      <c r="MTH2" s="679"/>
      <c r="MTI2" s="679"/>
      <c r="MTJ2" s="679"/>
      <c r="MTK2" s="679"/>
      <c r="MTL2" s="679"/>
      <c r="MTM2" s="679"/>
      <c r="MTN2" s="679"/>
      <c r="MTO2" s="679"/>
      <c r="MTP2" s="679"/>
      <c r="MTQ2" s="679"/>
      <c r="MTR2" s="679"/>
      <c r="MTS2" s="679"/>
      <c r="MTT2" s="679"/>
      <c r="MTU2" s="679"/>
      <c r="MTV2" s="679"/>
      <c r="MTW2" s="679"/>
      <c r="MTX2" s="679"/>
      <c r="MTY2" s="679"/>
      <c r="MTZ2" s="679"/>
      <c r="MUA2" s="679"/>
      <c r="MUB2" s="679"/>
      <c r="MUC2" s="679"/>
      <c r="MUD2" s="679"/>
      <c r="MUE2" s="679"/>
      <c r="MUF2" s="679"/>
      <c r="MUG2" s="679"/>
      <c r="MUH2" s="679"/>
      <c r="MUI2" s="679"/>
      <c r="MUJ2" s="679"/>
      <c r="MUK2" s="679"/>
      <c r="MUL2" s="679"/>
      <c r="MUM2" s="679"/>
      <c r="MUN2" s="679"/>
      <c r="MUO2" s="679"/>
      <c r="MUP2" s="679"/>
      <c r="MUQ2" s="679"/>
      <c r="MUR2" s="679"/>
      <c r="MUS2" s="679"/>
      <c r="MUT2" s="679"/>
      <c r="MUU2" s="679"/>
      <c r="MUV2" s="679"/>
      <c r="MUW2" s="679"/>
      <c r="MUX2" s="679"/>
      <c r="MUY2" s="679"/>
      <c r="MUZ2" s="679"/>
      <c r="MVA2" s="679"/>
      <c r="MVB2" s="679"/>
      <c r="MVC2" s="679"/>
      <c r="MVD2" s="679"/>
      <c r="MVE2" s="679"/>
      <c r="MVF2" s="679"/>
      <c r="MVG2" s="679"/>
      <c r="MVH2" s="679"/>
      <c r="MVI2" s="679"/>
      <c r="MVJ2" s="679"/>
      <c r="MVK2" s="679"/>
      <c r="MVL2" s="679"/>
      <c r="MVM2" s="679"/>
      <c r="MVN2" s="679"/>
      <c r="MVO2" s="679"/>
      <c r="MVP2" s="679"/>
      <c r="MVQ2" s="679"/>
      <c r="MVR2" s="679"/>
      <c r="MVS2" s="679"/>
      <c r="MVT2" s="679"/>
      <c r="MVU2" s="679"/>
      <c r="MVV2" s="679"/>
      <c r="MVW2" s="679"/>
      <c r="MVX2" s="679"/>
      <c r="MVY2" s="679"/>
      <c r="MVZ2" s="679"/>
      <c r="MWA2" s="679"/>
      <c r="MWB2" s="679"/>
      <c r="MWC2" s="679"/>
      <c r="MWD2" s="679"/>
      <c r="MWE2" s="679"/>
      <c r="MWF2" s="679"/>
      <c r="MWG2" s="679"/>
      <c r="MWH2" s="679"/>
      <c r="MWI2" s="679"/>
      <c r="MWJ2" s="679"/>
      <c r="MWK2" s="679"/>
      <c r="MWL2" s="679"/>
      <c r="MWM2" s="679"/>
      <c r="MWN2" s="679"/>
      <c r="MWO2" s="679"/>
      <c r="MWP2" s="679"/>
      <c r="MWQ2" s="679"/>
      <c r="MWR2" s="679"/>
      <c r="MWS2" s="679"/>
      <c r="MWT2" s="679"/>
      <c r="MWU2" s="679"/>
      <c r="MWV2" s="679"/>
      <c r="MWW2" s="679"/>
      <c r="MWX2" s="679"/>
      <c r="MWY2" s="679"/>
      <c r="MWZ2" s="679"/>
      <c r="MXA2" s="679"/>
      <c r="MXB2" s="679"/>
      <c r="MXC2" s="679"/>
      <c r="MXD2" s="679"/>
      <c r="MXE2" s="679"/>
      <c r="MXF2" s="679"/>
      <c r="MXG2" s="679"/>
      <c r="MXH2" s="679"/>
      <c r="MXI2" s="679"/>
      <c r="MXJ2" s="679"/>
      <c r="MXK2" s="679"/>
      <c r="MXL2" s="679"/>
      <c r="MXM2" s="679"/>
      <c r="MXN2" s="679"/>
      <c r="MXO2" s="679"/>
      <c r="MXP2" s="679"/>
      <c r="MXQ2" s="679"/>
      <c r="MXR2" s="679"/>
      <c r="MXS2" s="679"/>
      <c r="MXT2" s="679"/>
      <c r="MXU2" s="679"/>
      <c r="MXV2" s="679"/>
      <c r="MXW2" s="679"/>
      <c r="MXX2" s="679"/>
      <c r="MXY2" s="679"/>
      <c r="MXZ2" s="679"/>
      <c r="MYA2" s="679"/>
      <c r="MYB2" s="679"/>
      <c r="MYC2" s="679"/>
      <c r="MYD2" s="679"/>
      <c r="MYE2" s="679"/>
      <c r="MYF2" s="679"/>
      <c r="MYG2" s="679"/>
      <c r="MYH2" s="679"/>
      <c r="MYI2" s="679"/>
      <c r="MYJ2" s="679"/>
      <c r="MYK2" s="679"/>
      <c r="MYL2" s="679"/>
      <c r="MYM2" s="679"/>
      <c r="MYN2" s="679"/>
      <c r="MYO2" s="679"/>
      <c r="MYP2" s="679"/>
      <c r="MYQ2" s="679"/>
      <c r="MYR2" s="679"/>
      <c r="MYS2" s="679"/>
      <c r="MYT2" s="679"/>
      <c r="MYU2" s="679"/>
      <c r="MYV2" s="679"/>
      <c r="MYW2" s="679"/>
      <c r="MYX2" s="679"/>
      <c r="MYY2" s="679"/>
      <c r="MYZ2" s="679"/>
      <c r="MZA2" s="679"/>
      <c r="MZB2" s="679"/>
      <c r="MZC2" s="679"/>
      <c r="MZD2" s="679"/>
      <c r="MZE2" s="679"/>
      <c r="MZF2" s="679"/>
      <c r="MZG2" s="679"/>
      <c r="MZH2" s="679"/>
      <c r="MZI2" s="679"/>
      <c r="MZJ2" s="679"/>
      <c r="MZK2" s="679"/>
      <c r="MZL2" s="679"/>
      <c r="MZM2" s="679"/>
      <c r="MZN2" s="679"/>
      <c r="MZO2" s="679"/>
      <c r="MZP2" s="679"/>
      <c r="MZQ2" s="679"/>
      <c r="MZR2" s="679"/>
      <c r="MZS2" s="679"/>
      <c r="MZT2" s="679"/>
      <c r="MZU2" s="679"/>
      <c r="MZV2" s="679"/>
      <c r="MZW2" s="679"/>
      <c r="MZX2" s="679"/>
      <c r="MZY2" s="679"/>
      <c r="MZZ2" s="679"/>
      <c r="NAA2" s="679"/>
      <c r="NAB2" s="679"/>
      <c r="NAC2" s="679"/>
      <c r="NAD2" s="679"/>
      <c r="NAE2" s="679"/>
      <c r="NAF2" s="679"/>
      <c r="NAG2" s="679"/>
      <c r="NAH2" s="679"/>
      <c r="NAI2" s="679"/>
      <c r="NAJ2" s="679"/>
      <c r="NAK2" s="679"/>
      <c r="NAL2" s="679"/>
      <c r="NAM2" s="679"/>
      <c r="NAN2" s="679"/>
      <c r="NAO2" s="679"/>
      <c r="NAP2" s="679"/>
      <c r="NAQ2" s="679"/>
      <c r="NAR2" s="679"/>
      <c r="NAS2" s="679"/>
      <c r="NAT2" s="679"/>
      <c r="NAU2" s="679"/>
      <c r="NAV2" s="679"/>
      <c r="NAW2" s="679"/>
      <c r="NAX2" s="679"/>
      <c r="NAY2" s="679"/>
      <c r="NAZ2" s="679"/>
      <c r="NBA2" s="679"/>
      <c r="NBB2" s="679"/>
      <c r="NBC2" s="679"/>
      <c r="NBD2" s="679"/>
      <c r="NBE2" s="679"/>
      <c r="NBF2" s="679"/>
      <c r="NBG2" s="679"/>
      <c r="NBH2" s="679"/>
      <c r="NBI2" s="679"/>
      <c r="NBJ2" s="679"/>
      <c r="NBK2" s="679"/>
      <c r="NBL2" s="679"/>
      <c r="NBM2" s="679"/>
      <c r="NBN2" s="679"/>
      <c r="NBO2" s="679"/>
      <c r="NBP2" s="679"/>
      <c r="NBQ2" s="679"/>
      <c r="NBR2" s="679"/>
      <c r="NBS2" s="679"/>
      <c r="NBT2" s="679"/>
      <c r="NBU2" s="679"/>
      <c r="NBV2" s="679"/>
      <c r="NBW2" s="679"/>
      <c r="NBX2" s="679"/>
      <c r="NBY2" s="679"/>
      <c r="NBZ2" s="679"/>
      <c r="NCA2" s="679"/>
      <c r="NCB2" s="679"/>
      <c r="NCC2" s="679"/>
      <c r="NCD2" s="679"/>
      <c r="NCE2" s="679"/>
      <c r="NCF2" s="679"/>
      <c r="NCG2" s="679"/>
      <c r="NCH2" s="679"/>
      <c r="NCI2" s="679"/>
      <c r="NCJ2" s="679"/>
      <c r="NCK2" s="679"/>
      <c r="NCL2" s="679"/>
      <c r="NCM2" s="679"/>
      <c r="NCN2" s="679"/>
      <c r="NCO2" s="679"/>
      <c r="NCP2" s="679"/>
      <c r="NCQ2" s="679"/>
      <c r="NCR2" s="679"/>
      <c r="NCS2" s="679"/>
      <c r="NCT2" s="679"/>
      <c r="NCU2" s="679"/>
      <c r="NCV2" s="679"/>
      <c r="NCW2" s="679"/>
      <c r="NCX2" s="679"/>
      <c r="NCY2" s="679"/>
      <c r="NCZ2" s="679"/>
      <c r="NDA2" s="679"/>
      <c r="NDB2" s="679"/>
      <c r="NDC2" s="679"/>
      <c r="NDD2" s="679"/>
      <c r="NDE2" s="679"/>
      <c r="NDF2" s="679"/>
      <c r="NDG2" s="679"/>
      <c r="NDH2" s="679"/>
      <c r="NDI2" s="679"/>
      <c r="NDJ2" s="679"/>
      <c r="NDK2" s="679"/>
      <c r="NDL2" s="679"/>
      <c r="NDM2" s="679"/>
      <c r="NDN2" s="679"/>
      <c r="NDO2" s="679"/>
      <c r="NDP2" s="679"/>
      <c r="NDQ2" s="679"/>
      <c r="NDR2" s="679"/>
      <c r="NDS2" s="679"/>
      <c r="NDT2" s="679"/>
      <c r="NDU2" s="679"/>
      <c r="NDV2" s="679"/>
      <c r="NDW2" s="679"/>
      <c r="NDX2" s="679"/>
      <c r="NDY2" s="679"/>
      <c r="NDZ2" s="679"/>
      <c r="NEA2" s="679"/>
      <c r="NEB2" s="679"/>
      <c r="NEC2" s="679"/>
      <c r="NED2" s="679"/>
      <c r="NEE2" s="679"/>
      <c r="NEF2" s="679"/>
      <c r="NEG2" s="679"/>
      <c r="NEH2" s="679"/>
      <c r="NEI2" s="679"/>
      <c r="NEJ2" s="679"/>
      <c r="NEK2" s="679"/>
      <c r="NEL2" s="679"/>
      <c r="NEM2" s="679"/>
      <c r="NEN2" s="679"/>
      <c r="NEO2" s="679"/>
      <c r="NEP2" s="679"/>
      <c r="NEQ2" s="679"/>
      <c r="NER2" s="679"/>
      <c r="NES2" s="679"/>
      <c r="NET2" s="679"/>
      <c r="NEU2" s="679"/>
      <c r="NEV2" s="679"/>
      <c r="NEW2" s="679"/>
      <c r="NEX2" s="679"/>
      <c r="NEY2" s="679"/>
      <c r="NEZ2" s="679"/>
      <c r="NFA2" s="679"/>
      <c r="NFB2" s="679"/>
      <c r="NFC2" s="679"/>
      <c r="NFD2" s="679"/>
      <c r="NFE2" s="679"/>
      <c r="NFF2" s="679"/>
      <c r="NFG2" s="679"/>
      <c r="NFH2" s="679"/>
      <c r="NFI2" s="679"/>
      <c r="NFJ2" s="679"/>
      <c r="NFK2" s="679"/>
      <c r="NFL2" s="679"/>
      <c r="NFM2" s="679"/>
      <c r="NFN2" s="679"/>
      <c r="NFO2" s="679"/>
      <c r="NFP2" s="679"/>
      <c r="NFQ2" s="679"/>
      <c r="NFR2" s="679"/>
      <c r="NFS2" s="679"/>
      <c r="NFT2" s="679"/>
      <c r="NFU2" s="679"/>
      <c r="NFV2" s="679"/>
      <c r="NFW2" s="679"/>
      <c r="NFX2" s="679"/>
      <c r="NFY2" s="679"/>
      <c r="NFZ2" s="679"/>
      <c r="NGA2" s="679"/>
      <c r="NGB2" s="679"/>
      <c r="NGC2" s="679"/>
      <c r="NGD2" s="679"/>
      <c r="NGE2" s="679"/>
      <c r="NGF2" s="679"/>
      <c r="NGG2" s="679"/>
      <c r="NGH2" s="679"/>
      <c r="NGI2" s="679"/>
      <c r="NGJ2" s="679"/>
      <c r="NGK2" s="679"/>
      <c r="NGL2" s="679"/>
      <c r="NGM2" s="679"/>
      <c r="NGN2" s="679"/>
      <c r="NGO2" s="679"/>
      <c r="NGP2" s="679"/>
      <c r="NGQ2" s="679"/>
      <c r="NGR2" s="679"/>
      <c r="NGS2" s="679"/>
      <c r="NGT2" s="679"/>
      <c r="NGU2" s="679"/>
      <c r="NGV2" s="679"/>
      <c r="NGW2" s="679"/>
      <c r="NGX2" s="679"/>
      <c r="NGY2" s="679"/>
      <c r="NGZ2" s="679"/>
      <c r="NHA2" s="679"/>
      <c r="NHB2" s="679"/>
      <c r="NHC2" s="679"/>
      <c r="NHD2" s="679"/>
      <c r="NHE2" s="679"/>
      <c r="NHF2" s="679"/>
      <c r="NHG2" s="679"/>
      <c r="NHH2" s="679"/>
      <c r="NHI2" s="679"/>
      <c r="NHJ2" s="679"/>
      <c r="NHK2" s="679"/>
      <c r="NHL2" s="679"/>
      <c r="NHM2" s="679"/>
      <c r="NHN2" s="679"/>
      <c r="NHO2" s="679"/>
      <c r="NHP2" s="679"/>
      <c r="NHQ2" s="679"/>
      <c r="NHR2" s="679"/>
      <c r="NHS2" s="679"/>
      <c r="NHT2" s="679"/>
      <c r="NHU2" s="679"/>
      <c r="NHV2" s="679"/>
      <c r="NHW2" s="679"/>
      <c r="NHX2" s="679"/>
      <c r="NHY2" s="679"/>
      <c r="NHZ2" s="679"/>
      <c r="NIA2" s="679"/>
      <c r="NIB2" s="679"/>
      <c r="NIC2" s="679"/>
      <c r="NID2" s="679"/>
      <c r="NIE2" s="679"/>
      <c r="NIF2" s="679"/>
      <c r="NIG2" s="679"/>
      <c r="NIH2" s="679"/>
      <c r="NII2" s="679"/>
      <c r="NIJ2" s="679"/>
      <c r="NIK2" s="679"/>
      <c r="NIL2" s="679"/>
      <c r="NIM2" s="679"/>
      <c r="NIN2" s="679"/>
      <c r="NIO2" s="679"/>
      <c r="NIP2" s="679"/>
      <c r="NIQ2" s="679"/>
      <c r="NIR2" s="679"/>
      <c r="NIS2" s="679"/>
      <c r="NIT2" s="679"/>
      <c r="NIU2" s="679"/>
      <c r="NIV2" s="679"/>
      <c r="NIW2" s="679"/>
      <c r="NIX2" s="679"/>
      <c r="NIY2" s="679"/>
      <c r="NIZ2" s="679"/>
      <c r="NJA2" s="679"/>
      <c r="NJB2" s="679"/>
      <c r="NJC2" s="679"/>
      <c r="NJD2" s="679"/>
      <c r="NJE2" s="679"/>
      <c r="NJF2" s="679"/>
      <c r="NJG2" s="679"/>
      <c r="NJH2" s="679"/>
      <c r="NJI2" s="679"/>
      <c r="NJJ2" s="679"/>
      <c r="NJK2" s="679"/>
      <c r="NJL2" s="679"/>
      <c r="NJM2" s="679"/>
      <c r="NJN2" s="679"/>
      <c r="NJO2" s="679"/>
      <c r="NJP2" s="679"/>
      <c r="NJQ2" s="679"/>
      <c r="NJR2" s="679"/>
      <c r="NJS2" s="679"/>
      <c r="NJT2" s="679"/>
      <c r="NJU2" s="679"/>
      <c r="NJV2" s="679"/>
      <c r="NJW2" s="679"/>
      <c r="NJX2" s="679"/>
      <c r="NJY2" s="679"/>
      <c r="NJZ2" s="679"/>
      <c r="NKA2" s="679"/>
      <c r="NKB2" s="679"/>
      <c r="NKC2" s="679"/>
      <c r="NKD2" s="679"/>
      <c r="NKE2" s="679"/>
      <c r="NKF2" s="679"/>
      <c r="NKG2" s="679"/>
      <c r="NKH2" s="679"/>
      <c r="NKI2" s="679"/>
      <c r="NKJ2" s="679"/>
      <c r="NKK2" s="679"/>
      <c r="NKL2" s="679"/>
      <c r="NKM2" s="679"/>
      <c r="NKN2" s="679"/>
      <c r="NKO2" s="679"/>
      <c r="NKP2" s="679"/>
      <c r="NKQ2" s="679"/>
      <c r="NKR2" s="679"/>
      <c r="NKS2" s="679"/>
      <c r="NKT2" s="679"/>
      <c r="NKU2" s="679"/>
      <c r="NKV2" s="679"/>
      <c r="NKW2" s="679"/>
      <c r="NKX2" s="679"/>
      <c r="NKY2" s="679"/>
      <c r="NKZ2" s="679"/>
      <c r="NLA2" s="679"/>
      <c r="NLB2" s="679"/>
      <c r="NLC2" s="679"/>
      <c r="NLD2" s="679"/>
      <c r="NLE2" s="679"/>
      <c r="NLF2" s="679"/>
      <c r="NLG2" s="679"/>
      <c r="NLH2" s="679"/>
      <c r="NLI2" s="679"/>
      <c r="NLJ2" s="679"/>
      <c r="NLK2" s="679"/>
      <c r="NLL2" s="679"/>
      <c r="NLM2" s="679"/>
      <c r="NLN2" s="679"/>
      <c r="NLO2" s="679"/>
      <c r="NLP2" s="679"/>
      <c r="NLQ2" s="679"/>
      <c r="NLR2" s="679"/>
      <c r="NLS2" s="679"/>
      <c r="NLT2" s="679"/>
      <c r="NLU2" s="679"/>
      <c r="NLV2" s="679"/>
      <c r="NLW2" s="679"/>
      <c r="NLX2" s="679"/>
      <c r="NLY2" s="679"/>
      <c r="NLZ2" s="679"/>
      <c r="NMA2" s="679"/>
      <c r="NMB2" s="679"/>
      <c r="NMC2" s="679"/>
      <c r="NMD2" s="679"/>
      <c r="NME2" s="679"/>
      <c r="NMF2" s="679"/>
      <c r="NMG2" s="679"/>
      <c r="NMH2" s="679"/>
      <c r="NMI2" s="679"/>
      <c r="NMJ2" s="679"/>
      <c r="NMK2" s="679"/>
      <c r="NML2" s="679"/>
      <c r="NMM2" s="679"/>
      <c r="NMN2" s="679"/>
      <c r="NMO2" s="679"/>
      <c r="NMP2" s="679"/>
      <c r="NMQ2" s="679"/>
      <c r="NMR2" s="679"/>
      <c r="NMS2" s="679"/>
      <c r="NMT2" s="679"/>
      <c r="NMU2" s="679"/>
      <c r="NMV2" s="679"/>
      <c r="NMW2" s="679"/>
      <c r="NMX2" s="679"/>
      <c r="NMY2" s="679"/>
      <c r="NMZ2" s="679"/>
      <c r="NNA2" s="679"/>
      <c r="NNB2" s="679"/>
      <c r="NNC2" s="679"/>
      <c r="NND2" s="679"/>
      <c r="NNE2" s="679"/>
      <c r="NNF2" s="679"/>
      <c r="NNG2" s="679"/>
      <c r="NNH2" s="679"/>
      <c r="NNI2" s="679"/>
      <c r="NNJ2" s="679"/>
      <c r="NNK2" s="679"/>
      <c r="NNL2" s="679"/>
      <c r="NNM2" s="679"/>
      <c r="NNN2" s="679"/>
      <c r="NNO2" s="679"/>
      <c r="NNP2" s="679"/>
      <c r="NNQ2" s="679"/>
      <c r="NNR2" s="679"/>
      <c r="NNS2" s="679"/>
      <c r="NNT2" s="679"/>
      <c r="NNU2" s="679"/>
      <c r="NNV2" s="679"/>
      <c r="NNW2" s="679"/>
      <c r="NNX2" s="679"/>
      <c r="NNY2" s="679"/>
      <c r="NNZ2" s="679"/>
      <c r="NOA2" s="679"/>
      <c r="NOB2" s="679"/>
      <c r="NOC2" s="679"/>
      <c r="NOD2" s="679"/>
      <c r="NOE2" s="679"/>
      <c r="NOF2" s="679"/>
      <c r="NOG2" s="679"/>
      <c r="NOH2" s="679"/>
      <c r="NOI2" s="679"/>
      <c r="NOJ2" s="679"/>
      <c r="NOK2" s="679"/>
      <c r="NOL2" s="679"/>
      <c r="NOM2" s="679"/>
      <c r="NON2" s="679"/>
      <c r="NOO2" s="679"/>
      <c r="NOP2" s="679"/>
      <c r="NOQ2" s="679"/>
      <c r="NOR2" s="679"/>
      <c r="NOS2" s="679"/>
      <c r="NOT2" s="679"/>
      <c r="NOU2" s="679"/>
      <c r="NOV2" s="679"/>
      <c r="NOW2" s="679"/>
      <c r="NOX2" s="679"/>
      <c r="NOY2" s="679"/>
      <c r="NOZ2" s="679"/>
      <c r="NPA2" s="679"/>
      <c r="NPB2" s="679"/>
      <c r="NPC2" s="679"/>
      <c r="NPD2" s="679"/>
      <c r="NPE2" s="679"/>
      <c r="NPF2" s="679"/>
      <c r="NPG2" s="679"/>
      <c r="NPH2" s="679"/>
      <c r="NPI2" s="679"/>
      <c r="NPJ2" s="679"/>
      <c r="NPK2" s="679"/>
      <c r="NPL2" s="679"/>
      <c r="NPM2" s="679"/>
      <c r="NPN2" s="679"/>
      <c r="NPO2" s="679"/>
      <c r="NPP2" s="679"/>
      <c r="NPQ2" s="679"/>
      <c r="NPR2" s="679"/>
      <c r="NPS2" s="679"/>
      <c r="NPT2" s="679"/>
      <c r="NPU2" s="679"/>
      <c r="NPV2" s="679"/>
      <c r="NPW2" s="679"/>
      <c r="NPX2" s="679"/>
      <c r="NPY2" s="679"/>
      <c r="NPZ2" s="679"/>
      <c r="NQA2" s="679"/>
      <c r="NQB2" s="679"/>
      <c r="NQC2" s="679"/>
      <c r="NQD2" s="679"/>
      <c r="NQE2" s="679"/>
      <c r="NQF2" s="679"/>
      <c r="NQG2" s="679"/>
      <c r="NQH2" s="679"/>
      <c r="NQI2" s="679"/>
      <c r="NQJ2" s="679"/>
      <c r="NQK2" s="679"/>
      <c r="NQL2" s="679"/>
      <c r="NQM2" s="679"/>
      <c r="NQN2" s="679"/>
      <c r="NQO2" s="679"/>
      <c r="NQP2" s="679"/>
      <c r="NQQ2" s="679"/>
      <c r="NQR2" s="679"/>
      <c r="NQS2" s="679"/>
      <c r="NQT2" s="679"/>
      <c r="NQU2" s="679"/>
      <c r="NQV2" s="679"/>
      <c r="NQW2" s="679"/>
      <c r="NQX2" s="679"/>
      <c r="NQY2" s="679"/>
      <c r="NQZ2" s="679"/>
      <c r="NRA2" s="679"/>
      <c r="NRB2" s="679"/>
      <c r="NRC2" s="679"/>
      <c r="NRD2" s="679"/>
      <c r="NRE2" s="679"/>
      <c r="NRF2" s="679"/>
      <c r="NRG2" s="679"/>
      <c r="NRH2" s="679"/>
      <c r="NRI2" s="679"/>
      <c r="NRJ2" s="679"/>
      <c r="NRK2" s="679"/>
      <c r="NRL2" s="679"/>
      <c r="NRM2" s="679"/>
      <c r="NRN2" s="679"/>
      <c r="NRO2" s="679"/>
      <c r="NRP2" s="679"/>
      <c r="NRQ2" s="679"/>
      <c r="NRR2" s="679"/>
      <c r="NRS2" s="679"/>
      <c r="NRT2" s="679"/>
      <c r="NRU2" s="679"/>
      <c r="NRV2" s="679"/>
      <c r="NRW2" s="679"/>
      <c r="NRX2" s="679"/>
      <c r="NRY2" s="679"/>
      <c r="NRZ2" s="679"/>
      <c r="NSA2" s="679"/>
      <c r="NSB2" s="679"/>
      <c r="NSC2" s="679"/>
      <c r="NSD2" s="679"/>
      <c r="NSE2" s="679"/>
      <c r="NSF2" s="679"/>
      <c r="NSG2" s="679"/>
      <c r="NSH2" s="679"/>
      <c r="NSI2" s="679"/>
      <c r="NSJ2" s="679"/>
      <c r="NSK2" s="679"/>
      <c r="NSL2" s="679"/>
      <c r="NSM2" s="679"/>
      <c r="NSN2" s="679"/>
      <c r="NSO2" s="679"/>
      <c r="NSP2" s="679"/>
      <c r="NSQ2" s="679"/>
      <c r="NSR2" s="679"/>
      <c r="NSS2" s="679"/>
      <c r="NST2" s="679"/>
      <c r="NSU2" s="679"/>
      <c r="NSV2" s="679"/>
      <c r="NSW2" s="679"/>
      <c r="NSX2" s="679"/>
      <c r="NSY2" s="679"/>
      <c r="NSZ2" s="679"/>
      <c r="NTA2" s="679"/>
      <c r="NTB2" s="679"/>
      <c r="NTC2" s="679"/>
      <c r="NTD2" s="679"/>
      <c r="NTE2" s="679"/>
      <c r="NTF2" s="679"/>
      <c r="NTG2" s="679"/>
      <c r="NTH2" s="679"/>
      <c r="NTI2" s="679"/>
      <c r="NTJ2" s="679"/>
      <c r="NTK2" s="679"/>
      <c r="NTL2" s="679"/>
      <c r="NTM2" s="679"/>
      <c r="NTN2" s="679"/>
      <c r="NTO2" s="679"/>
      <c r="NTP2" s="679"/>
      <c r="NTQ2" s="679"/>
      <c r="NTR2" s="679"/>
      <c r="NTS2" s="679"/>
      <c r="NTT2" s="679"/>
      <c r="NTU2" s="679"/>
      <c r="NTV2" s="679"/>
      <c r="NTW2" s="679"/>
      <c r="NTX2" s="679"/>
      <c r="NTY2" s="679"/>
      <c r="NTZ2" s="679"/>
      <c r="NUA2" s="679"/>
      <c r="NUB2" s="679"/>
      <c r="NUC2" s="679"/>
      <c r="NUD2" s="679"/>
      <c r="NUE2" s="679"/>
      <c r="NUF2" s="679"/>
      <c r="NUG2" s="679"/>
      <c r="NUH2" s="679"/>
      <c r="NUI2" s="679"/>
      <c r="NUJ2" s="679"/>
      <c r="NUK2" s="679"/>
      <c r="NUL2" s="679"/>
      <c r="NUM2" s="679"/>
      <c r="NUN2" s="679"/>
      <c r="NUO2" s="679"/>
      <c r="NUP2" s="679"/>
      <c r="NUQ2" s="679"/>
      <c r="NUR2" s="679"/>
      <c r="NUS2" s="679"/>
      <c r="NUT2" s="679"/>
      <c r="NUU2" s="679"/>
      <c r="NUV2" s="679"/>
      <c r="NUW2" s="679"/>
      <c r="NUX2" s="679"/>
      <c r="NUY2" s="679"/>
      <c r="NUZ2" s="679"/>
      <c r="NVA2" s="679"/>
      <c r="NVB2" s="679"/>
      <c r="NVC2" s="679"/>
      <c r="NVD2" s="679"/>
      <c r="NVE2" s="679"/>
      <c r="NVF2" s="679"/>
      <c r="NVG2" s="679"/>
      <c r="NVH2" s="679"/>
      <c r="NVI2" s="679"/>
      <c r="NVJ2" s="679"/>
      <c r="NVK2" s="679"/>
      <c r="NVL2" s="679"/>
      <c r="NVM2" s="679"/>
      <c r="NVN2" s="679"/>
      <c r="NVO2" s="679"/>
      <c r="NVP2" s="679"/>
      <c r="NVQ2" s="679"/>
      <c r="NVR2" s="679"/>
      <c r="NVS2" s="679"/>
      <c r="NVT2" s="679"/>
      <c r="NVU2" s="679"/>
      <c r="NVV2" s="679"/>
      <c r="NVW2" s="679"/>
      <c r="NVX2" s="679"/>
      <c r="NVY2" s="679"/>
      <c r="NVZ2" s="679"/>
      <c r="NWA2" s="679"/>
      <c r="NWB2" s="679"/>
      <c r="NWC2" s="679"/>
      <c r="NWD2" s="679"/>
      <c r="NWE2" s="679"/>
      <c r="NWF2" s="679"/>
      <c r="NWG2" s="679"/>
      <c r="NWH2" s="679"/>
      <c r="NWI2" s="679"/>
      <c r="NWJ2" s="679"/>
      <c r="NWK2" s="679"/>
      <c r="NWL2" s="679"/>
      <c r="NWM2" s="679"/>
      <c r="NWN2" s="679"/>
      <c r="NWO2" s="679"/>
      <c r="NWP2" s="679"/>
      <c r="NWQ2" s="679"/>
      <c r="NWR2" s="679"/>
      <c r="NWS2" s="679"/>
      <c r="NWT2" s="679"/>
      <c r="NWU2" s="679"/>
      <c r="NWV2" s="679"/>
      <c r="NWW2" s="679"/>
      <c r="NWX2" s="679"/>
      <c r="NWY2" s="679"/>
      <c r="NWZ2" s="679"/>
      <c r="NXA2" s="679"/>
      <c r="NXB2" s="679"/>
      <c r="NXC2" s="679"/>
      <c r="NXD2" s="679"/>
      <c r="NXE2" s="679"/>
      <c r="NXF2" s="679"/>
      <c r="NXG2" s="679"/>
      <c r="NXH2" s="679"/>
      <c r="NXI2" s="679"/>
      <c r="NXJ2" s="679"/>
      <c r="NXK2" s="679"/>
      <c r="NXL2" s="679"/>
      <c r="NXM2" s="679"/>
      <c r="NXN2" s="679"/>
      <c r="NXO2" s="679"/>
      <c r="NXP2" s="679"/>
      <c r="NXQ2" s="679"/>
      <c r="NXR2" s="679"/>
      <c r="NXS2" s="679"/>
      <c r="NXT2" s="679"/>
      <c r="NXU2" s="679"/>
      <c r="NXV2" s="679"/>
      <c r="NXW2" s="679"/>
      <c r="NXX2" s="679"/>
      <c r="NXY2" s="679"/>
      <c r="NXZ2" s="679"/>
      <c r="NYA2" s="679"/>
      <c r="NYB2" s="679"/>
      <c r="NYC2" s="679"/>
      <c r="NYD2" s="679"/>
      <c r="NYE2" s="679"/>
      <c r="NYF2" s="679"/>
      <c r="NYG2" s="679"/>
      <c r="NYH2" s="679"/>
      <c r="NYI2" s="679"/>
      <c r="NYJ2" s="679"/>
      <c r="NYK2" s="679"/>
      <c r="NYL2" s="679"/>
      <c r="NYM2" s="679"/>
      <c r="NYN2" s="679"/>
      <c r="NYO2" s="679"/>
      <c r="NYP2" s="679"/>
      <c r="NYQ2" s="679"/>
      <c r="NYR2" s="679"/>
      <c r="NYS2" s="679"/>
      <c r="NYT2" s="679"/>
      <c r="NYU2" s="679"/>
      <c r="NYV2" s="679"/>
      <c r="NYW2" s="679"/>
      <c r="NYX2" s="679"/>
      <c r="NYY2" s="679"/>
      <c r="NYZ2" s="679"/>
      <c r="NZA2" s="679"/>
      <c r="NZB2" s="679"/>
      <c r="NZC2" s="679"/>
      <c r="NZD2" s="679"/>
      <c r="NZE2" s="679"/>
      <c r="NZF2" s="679"/>
      <c r="NZG2" s="679"/>
      <c r="NZH2" s="679"/>
      <c r="NZI2" s="679"/>
      <c r="NZJ2" s="679"/>
      <c r="NZK2" s="679"/>
      <c r="NZL2" s="679"/>
      <c r="NZM2" s="679"/>
      <c r="NZN2" s="679"/>
      <c r="NZO2" s="679"/>
      <c r="NZP2" s="679"/>
      <c r="NZQ2" s="679"/>
      <c r="NZR2" s="679"/>
      <c r="NZS2" s="679"/>
      <c r="NZT2" s="679"/>
      <c r="NZU2" s="679"/>
      <c r="NZV2" s="679"/>
      <c r="NZW2" s="679"/>
      <c r="NZX2" s="679"/>
      <c r="NZY2" s="679"/>
      <c r="NZZ2" s="679"/>
      <c r="OAA2" s="679"/>
      <c r="OAB2" s="679"/>
      <c r="OAC2" s="679"/>
      <c r="OAD2" s="679"/>
      <c r="OAE2" s="679"/>
      <c r="OAF2" s="679"/>
      <c r="OAG2" s="679"/>
      <c r="OAH2" s="679"/>
      <c r="OAI2" s="679"/>
      <c r="OAJ2" s="679"/>
      <c r="OAK2" s="679"/>
      <c r="OAL2" s="679"/>
      <c r="OAM2" s="679"/>
      <c r="OAN2" s="679"/>
      <c r="OAO2" s="679"/>
      <c r="OAP2" s="679"/>
      <c r="OAQ2" s="679"/>
      <c r="OAR2" s="679"/>
      <c r="OAS2" s="679"/>
      <c r="OAT2" s="679"/>
      <c r="OAU2" s="679"/>
      <c r="OAV2" s="679"/>
      <c r="OAW2" s="679"/>
      <c r="OAX2" s="679"/>
      <c r="OAY2" s="679"/>
      <c r="OAZ2" s="679"/>
      <c r="OBA2" s="679"/>
      <c r="OBB2" s="679"/>
      <c r="OBC2" s="679"/>
      <c r="OBD2" s="679"/>
      <c r="OBE2" s="679"/>
      <c r="OBF2" s="679"/>
      <c r="OBG2" s="679"/>
      <c r="OBH2" s="679"/>
      <c r="OBI2" s="679"/>
      <c r="OBJ2" s="679"/>
      <c r="OBK2" s="679"/>
      <c r="OBL2" s="679"/>
      <c r="OBM2" s="679"/>
      <c r="OBN2" s="679"/>
      <c r="OBO2" s="679"/>
      <c r="OBP2" s="679"/>
      <c r="OBQ2" s="679"/>
      <c r="OBR2" s="679"/>
      <c r="OBS2" s="679"/>
      <c r="OBT2" s="679"/>
      <c r="OBU2" s="679"/>
      <c r="OBV2" s="679"/>
      <c r="OBW2" s="679"/>
      <c r="OBX2" s="679"/>
      <c r="OBY2" s="679"/>
      <c r="OBZ2" s="679"/>
      <c r="OCA2" s="679"/>
      <c r="OCB2" s="679"/>
      <c r="OCC2" s="679"/>
      <c r="OCD2" s="679"/>
      <c r="OCE2" s="679"/>
      <c r="OCF2" s="679"/>
      <c r="OCG2" s="679"/>
      <c r="OCH2" s="679"/>
      <c r="OCI2" s="679"/>
      <c r="OCJ2" s="679"/>
      <c r="OCK2" s="679"/>
      <c r="OCL2" s="679"/>
      <c r="OCM2" s="679"/>
      <c r="OCN2" s="679"/>
      <c r="OCO2" s="679"/>
      <c r="OCP2" s="679"/>
      <c r="OCQ2" s="679"/>
      <c r="OCR2" s="679"/>
      <c r="OCS2" s="679"/>
      <c r="OCT2" s="679"/>
      <c r="OCU2" s="679"/>
      <c r="OCV2" s="679"/>
      <c r="OCW2" s="679"/>
      <c r="OCX2" s="679"/>
      <c r="OCY2" s="679"/>
      <c r="OCZ2" s="679"/>
      <c r="ODA2" s="679"/>
      <c r="ODB2" s="679"/>
      <c r="ODC2" s="679"/>
      <c r="ODD2" s="679"/>
      <c r="ODE2" s="679"/>
      <c r="ODF2" s="679"/>
      <c r="ODG2" s="679"/>
      <c r="ODH2" s="679"/>
      <c r="ODI2" s="679"/>
      <c r="ODJ2" s="679"/>
      <c r="ODK2" s="679"/>
      <c r="ODL2" s="679"/>
      <c r="ODM2" s="679"/>
      <c r="ODN2" s="679"/>
      <c r="ODO2" s="679"/>
      <c r="ODP2" s="679"/>
      <c r="ODQ2" s="679"/>
      <c r="ODR2" s="679"/>
      <c r="ODS2" s="679"/>
      <c r="ODT2" s="679"/>
      <c r="ODU2" s="679"/>
      <c r="ODV2" s="679"/>
      <c r="ODW2" s="679"/>
      <c r="ODX2" s="679"/>
      <c r="ODY2" s="679"/>
      <c r="ODZ2" s="679"/>
      <c r="OEA2" s="679"/>
      <c r="OEB2" s="679"/>
      <c r="OEC2" s="679"/>
      <c r="OED2" s="679"/>
      <c r="OEE2" s="679"/>
      <c r="OEF2" s="679"/>
      <c r="OEG2" s="679"/>
      <c r="OEH2" s="679"/>
      <c r="OEI2" s="679"/>
      <c r="OEJ2" s="679"/>
      <c r="OEK2" s="679"/>
      <c r="OEL2" s="679"/>
      <c r="OEM2" s="679"/>
      <c r="OEN2" s="679"/>
      <c r="OEO2" s="679"/>
      <c r="OEP2" s="679"/>
      <c r="OEQ2" s="679"/>
      <c r="OER2" s="679"/>
      <c r="OES2" s="679"/>
      <c r="OET2" s="679"/>
      <c r="OEU2" s="679"/>
      <c r="OEV2" s="679"/>
      <c r="OEW2" s="679"/>
      <c r="OEX2" s="679"/>
      <c r="OEY2" s="679"/>
      <c r="OEZ2" s="679"/>
      <c r="OFA2" s="679"/>
      <c r="OFB2" s="679"/>
      <c r="OFC2" s="679"/>
      <c r="OFD2" s="679"/>
      <c r="OFE2" s="679"/>
      <c r="OFF2" s="679"/>
      <c r="OFG2" s="679"/>
      <c r="OFH2" s="679"/>
      <c r="OFI2" s="679"/>
      <c r="OFJ2" s="679"/>
      <c r="OFK2" s="679"/>
      <c r="OFL2" s="679"/>
      <c r="OFM2" s="679"/>
      <c r="OFN2" s="679"/>
      <c r="OFO2" s="679"/>
      <c r="OFP2" s="679"/>
      <c r="OFQ2" s="679"/>
      <c r="OFR2" s="679"/>
      <c r="OFS2" s="679"/>
      <c r="OFT2" s="679"/>
      <c r="OFU2" s="679"/>
      <c r="OFV2" s="679"/>
      <c r="OFW2" s="679"/>
      <c r="OFX2" s="679"/>
      <c r="OFY2" s="679"/>
      <c r="OFZ2" s="679"/>
      <c r="OGA2" s="679"/>
      <c r="OGB2" s="679"/>
      <c r="OGC2" s="679"/>
      <c r="OGD2" s="679"/>
      <c r="OGE2" s="679"/>
      <c r="OGF2" s="679"/>
      <c r="OGG2" s="679"/>
      <c r="OGH2" s="679"/>
      <c r="OGI2" s="679"/>
      <c r="OGJ2" s="679"/>
      <c r="OGK2" s="679"/>
      <c r="OGL2" s="679"/>
      <c r="OGM2" s="679"/>
      <c r="OGN2" s="679"/>
      <c r="OGO2" s="679"/>
      <c r="OGP2" s="679"/>
      <c r="OGQ2" s="679"/>
      <c r="OGR2" s="679"/>
      <c r="OGS2" s="679"/>
      <c r="OGT2" s="679"/>
      <c r="OGU2" s="679"/>
      <c r="OGV2" s="679"/>
      <c r="OGW2" s="679"/>
      <c r="OGX2" s="679"/>
      <c r="OGY2" s="679"/>
      <c r="OGZ2" s="679"/>
      <c r="OHA2" s="679"/>
      <c r="OHB2" s="679"/>
      <c r="OHC2" s="679"/>
      <c r="OHD2" s="679"/>
      <c r="OHE2" s="679"/>
      <c r="OHF2" s="679"/>
      <c r="OHG2" s="679"/>
      <c r="OHH2" s="679"/>
      <c r="OHI2" s="679"/>
      <c r="OHJ2" s="679"/>
      <c r="OHK2" s="679"/>
      <c r="OHL2" s="679"/>
      <c r="OHM2" s="679"/>
      <c r="OHN2" s="679"/>
      <c r="OHO2" s="679"/>
      <c r="OHP2" s="679"/>
      <c r="OHQ2" s="679"/>
      <c r="OHR2" s="679"/>
      <c r="OHS2" s="679"/>
      <c r="OHT2" s="679"/>
      <c r="OHU2" s="679"/>
      <c r="OHV2" s="679"/>
      <c r="OHW2" s="679"/>
      <c r="OHX2" s="679"/>
      <c r="OHY2" s="679"/>
      <c r="OHZ2" s="679"/>
      <c r="OIA2" s="679"/>
      <c r="OIB2" s="679"/>
      <c r="OIC2" s="679"/>
      <c r="OID2" s="679"/>
      <c r="OIE2" s="679"/>
      <c r="OIF2" s="679"/>
      <c r="OIG2" s="679"/>
      <c r="OIH2" s="679"/>
      <c r="OII2" s="679"/>
      <c r="OIJ2" s="679"/>
      <c r="OIK2" s="679"/>
      <c r="OIL2" s="679"/>
      <c r="OIM2" s="679"/>
      <c r="OIN2" s="679"/>
      <c r="OIO2" s="679"/>
      <c r="OIP2" s="679"/>
      <c r="OIQ2" s="679"/>
      <c r="OIR2" s="679"/>
      <c r="OIS2" s="679"/>
      <c r="OIT2" s="679"/>
      <c r="OIU2" s="679"/>
      <c r="OIV2" s="679"/>
      <c r="OIW2" s="679"/>
      <c r="OIX2" s="679"/>
      <c r="OIY2" s="679"/>
      <c r="OIZ2" s="679"/>
      <c r="OJA2" s="679"/>
      <c r="OJB2" s="679"/>
      <c r="OJC2" s="679"/>
      <c r="OJD2" s="679"/>
      <c r="OJE2" s="679"/>
      <c r="OJF2" s="679"/>
      <c r="OJG2" s="679"/>
      <c r="OJH2" s="679"/>
      <c r="OJI2" s="679"/>
      <c r="OJJ2" s="679"/>
      <c r="OJK2" s="679"/>
      <c r="OJL2" s="679"/>
      <c r="OJM2" s="679"/>
      <c r="OJN2" s="679"/>
      <c r="OJO2" s="679"/>
      <c r="OJP2" s="679"/>
      <c r="OJQ2" s="679"/>
      <c r="OJR2" s="679"/>
      <c r="OJS2" s="679"/>
      <c r="OJT2" s="679"/>
      <c r="OJU2" s="679"/>
      <c r="OJV2" s="679"/>
      <c r="OJW2" s="679"/>
      <c r="OJX2" s="679"/>
      <c r="OJY2" s="679"/>
      <c r="OJZ2" s="679"/>
      <c r="OKA2" s="679"/>
      <c r="OKB2" s="679"/>
      <c r="OKC2" s="679"/>
      <c r="OKD2" s="679"/>
      <c r="OKE2" s="679"/>
      <c r="OKF2" s="679"/>
      <c r="OKG2" s="679"/>
      <c r="OKH2" s="679"/>
      <c r="OKI2" s="679"/>
      <c r="OKJ2" s="679"/>
      <c r="OKK2" s="679"/>
      <c r="OKL2" s="679"/>
      <c r="OKM2" s="679"/>
      <c r="OKN2" s="679"/>
      <c r="OKO2" s="679"/>
      <c r="OKP2" s="679"/>
      <c r="OKQ2" s="679"/>
      <c r="OKR2" s="679"/>
      <c r="OKS2" s="679"/>
      <c r="OKT2" s="679"/>
      <c r="OKU2" s="679"/>
      <c r="OKV2" s="679"/>
      <c r="OKW2" s="679"/>
      <c r="OKX2" s="679"/>
      <c r="OKY2" s="679"/>
      <c r="OKZ2" s="679"/>
      <c r="OLA2" s="679"/>
      <c r="OLB2" s="679"/>
      <c r="OLC2" s="679"/>
      <c r="OLD2" s="679"/>
      <c r="OLE2" s="679"/>
      <c r="OLF2" s="679"/>
      <c r="OLG2" s="679"/>
      <c r="OLH2" s="679"/>
      <c r="OLI2" s="679"/>
      <c r="OLJ2" s="679"/>
      <c r="OLK2" s="679"/>
      <c r="OLL2" s="679"/>
      <c r="OLM2" s="679"/>
      <c r="OLN2" s="679"/>
      <c r="OLO2" s="679"/>
      <c r="OLP2" s="679"/>
      <c r="OLQ2" s="679"/>
      <c r="OLR2" s="679"/>
      <c r="OLS2" s="679"/>
      <c r="OLT2" s="679"/>
      <c r="OLU2" s="679"/>
      <c r="OLV2" s="679"/>
      <c r="OLW2" s="679"/>
      <c r="OLX2" s="679"/>
      <c r="OLY2" s="679"/>
      <c r="OLZ2" s="679"/>
      <c r="OMA2" s="679"/>
      <c r="OMB2" s="679"/>
      <c r="OMC2" s="679"/>
      <c r="OMD2" s="679"/>
      <c r="OME2" s="679"/>
      <c r="OMF2" s="679"/>
      <c r="OMG2" s="679"/>
      <c r="OMH2" s="679"/>
      <c r="OMI2" s="679"/>
      <c r="OMJ2" s="679"/>
      <c r="OMK2" s="679"/>
      <c r="OML2" s="679"/>
      <c r="OMM2" s="679"/>
      <c r="OMN2" s="679"/>
      <c r="OMO2" s="679"/>
      <c r="OMP2" s="679"/>
      <c r="OMQ2" s="679"/>
      <c r="OMR2" s="679"/>
      <c r="OMS2" s="679"/>
      <c r="OMT2" s="679"/>
      <c r="OMU2" s="679"/>
      <c r="OMV2" s="679"/>
      <c r="OMW2" s="679"/>
      <c r="OMX2" s="679"/>
      <c r="OMY2" s="679"/>
      <c r="OMZ2" s="679"/>
      <c r="ONA2" s="679"/>
      <c r="ONB2" s="679"/>
      <c r="ONC2" s="679"/>
      <c r="OND2" s="679"/>
      <c r="ONE2" s="679"/>
      <c r="ONF2" s="679"/>
      <c r="ONG2" s="679"/>
      <c r="ONH2" s="679"/>
      <c r="ONI2" s="679"/>
      <c r="ONJ2" s="679"/>
      <c r="ONK2" s="679"/>
      <c r="ONL2" s="679"/>
      <c r="ONM2" s="679"/>
      <c r="ONN2" s="679"/>
      <c r="ONO2" s="679"/>
      <c r="ONP2" s="679"/>
      <c r="ONQ2" s="679"/>
      <c r="ONR2" s="679"/>
      <c r="ONS2" s="679"/>
      <c r="ONT2" s="679"/>
      <c r="ONU2" s="679"/>
      <c r="ONV2" s="679"/>
      <c r="ONW2" s="679"/>
      <c r="ONX2" s="679"/>
      <c r="ONY2" s="679"/>
      <c r="ONZ2" s="679"/>
      <c r="OOA2" s="679"/>
      <c r="OOB2" s="679"/>
      <c r="OOC2" s="679"/>
      <c r="OOD2" s="679"/>
      <c r="OOE2" s="679"/>
      <c r="OOF2" s="679"/>
      <c r="OOG2" s="679"/>
      <c r="OOH2" s="679"/>
      <c r="OOI2" s="679"/>
      <c r="OOJ2" s="679"/>
      <c r="OOK2" s="679"/>
      <c r="OOL2" s="679"/>
      <c r="OOM2" s="679"/>
      <c r="OON2" s="679"/>
      <c r="OOO2" s="679"/>
      <c r="OOP2" s="679"/>
      <c r="OOQ2" s="679"/>
      <c r="OOR2" s="679"/>
      <c r="OOS2" s="679"/>
      <c r="OOT2" s="679"/>
      <c r="OOU2" s="679"/>
      <c r="OOV2" s="679"/>
      <c r="OOW2" s="679"/>
      <c r="OOX2" s="679"/>
      <c r="OOY2" s="679"/>
      <c r="OOZ2" s="679"/>
      <c r="OPA2" s="679"/>
      <c r="OPB2" s="679"/>
      <c r="OPC2" s="679"/>
      <c r="OPD2" s="679"/>
      <c r="OPE2" s="679"/>
      <c r="OPF2" s="679"/>
      <c r="OPG2" s="679"/>
      <c r="OPH2" s="679"/>
      <c r="OPI2" s="679"/>
      <c r="OPJ2" s="679"/>
      <c r="OPK2" s="679"/>
      <c r="OPL2" s="679"/>
      <c r="OPM2" s="679"/>
      <c r="OPN2" s="679"/>
      <c r="OPO2" s="679"/>
      <c r="OPP2" s="679"/>
      <c r="OPQ2" s="679"/>
      <c r="OPR2" s="679"/>
      <c r="OPS2" s="679"/>
      <c r="OPT2" s="679"/>
      <c r="OPU2" s="679"/>
      <c r="OPV2" s="679"/>
      <c r="OPW2" s="679"/>
      <c r="OPX2" s="679"/>
      <c r="OPY2" s="679"/>
      <c r="OPZ2" s="679"/>
      <c r="OQA2" s="679"/>
      <c r="OQB2" s="679"/>
      <c r="OQC2" s="679"/>
      <c r="OQD2" s="679"/>
      <c r="OQE2" s="679"/>
      <c r="OQF2" s="679"/>
      <c r="OQG2" s="679"/>
      <c r="OQH2" s="679"/>
      <c r="OQI2" s="679"/>
      <c r="OQJ2" s="679"/>
      <c r="OQK2" s="679"/>
      <c r="OQL2" s="679"/>
      <c r="OQM2" s="679"/>
      <c r="OQN2" s="679"/>
      <c r="OQO2" s="679"/>
      <c r="OQP2" s="679"/>
      <c r="OQQ2" s="679"/>
      <c r="OQR2" s="679"/>
      <c r="OQS2" s="679"/>
      <c r="OQT2" s="679"/>
      <c r="OQU2" s="679"/>
      <c r="OQV2" s="679"/>
      <c r="OQW2" s="679"/>
      <c r="OQX2" s="679"/>
      <c r="OQY2" s="679"/>
      <c r="OQZ2" s="679"/>
      <c r="ORA2" s="679"/>
      <c r="ORB2" s="679"/>
      <c r="ORC2" s="679"/>
      <c r="ORD2" s="679"/>
      <c r="ORE2" s="679"/>
      <c r="ORF2" s="679"/>
      <c r="ORG2" s="679"/>
      <c r="ORH2" s="679"/>
      <c r="ORI2" s="679"/>
      <c r="ORJ2" s="679"/>
      <c r="ORK2" s="679"/>
      <c r="ORL2" s="679"/>
      <c r="ORM2" s="679"/>
      <c r="ORN2" s="679"/>
      <c r="ORO2" s="679"/>
      <c r="ORP2" s="679"/>
      <c r="ORQ2" s="679"/>
      <c r="ORR2" s="679"/>
      <c r="ORS2" s="679"/>
      <c r="ORT2" s="679"/>
      <c r="ORU2" s="679"/>
      <c r="ORV2" s="679"/>
      <c r="ORW2" s="679"/>
      <c r="ORX2" s="679"/>
      <c r="ORY2" s="679"/>
      <c r="ORZ2" s="679"/>
      <c r="OSA2" s="679"/>
      <c r="OSB2" s="679"/>
      <c r="OSC2" s="679"/>
      <c r="OSD2" s="679"/>
      <c r="OSE2" s="679"/>
      <c r="OSF2" s="679"/>
      <c r="OSG2" s="679"/>
      <c r="OSH2" s="679"/>
      <c r="OSI2" s="679"/>
      <c r="OSJ2" s="679"/>
      <c r="OSK2" s="679"/>
      <c r="OSL2" s="679"/>
      <c r="OSM2" s="679"/>
      <c r="OSN2" s="679"/>
      <c r="OSO2" s="679"/>
      <c r="OSP2" s="679"/>
      <c r="OSQ2" s="679"/>
      <c r="OSR2" s="679"/>
      <c r="OSS2" s="679"/>
      <c r="OST2" s="679"/>
      <c r="OSU2" s="679"/>
      <c r="OSV2" s="679"/>
      <c r="OSW2" s="679"/>
      <c r="OSX2" s="679"/>
      <c r="OSY2" s="679"/>
      <c r="OSZ2" s="679"/>
      <c r="OTA2" s="679"/>
      <c r="OTB2" s="679"/>
      <c r="OTC2" s="679"/>
      <c r="OTD2" s="679"/>
      <c r="OTE2" s="679"/>
      <c r="OTF2" s="679"/>
      <c r="OTG2" s="679"/>
      <c r="OTH2" s="679"/>
      <c r="OTI2" s="679"/>
      <c r="OTJ2" s="679"/>
      <c r="OTK2" s="679"/>
      <c r="OTL2" s="679"/>
      <c r="OTM2" s="679"/>
      <c r="OTN2" s="679"/>
      <c r="OTO2" s="679"/>
      <c r="OTP2" s="679"/>
      <c r="OTQ2" s="679"/>
      <c r="OTR2" s="679"/>
      <c r="OTS2" s="679"/>
      <c r="OTT2" s="679"/>
      <c r="OTU2" s="679"/>
      <c r="OTV2" s="679"/>
      <c r="OTW2" s="679"/>
      <c r="OTX2" s="679"/>
      <c r="OTY2" s="679"/>
      <c r="OTZ2" s="679"/>
      <c r="OUA2" s="679"/>
      <c r="OUB2" s="679"/>
      <c r="OUC2" s="679"/>
      <c r="OUD2" s="679"/>
      <c r="OUE2" s="679"/>
      <c r="OUF2" s="679"/>
      <c r="OUG2" s="679"/>
      <c r="OUH2" s="679"/>
      <c r="OUI2" s="679"/>
      <c r="OUJ2" s="679"/>
      <c r="OUK2" s="679"/>
      <c r="OUL2" s="679"/>
      <c r="OUM2" s="679"/>
      <c r="OUN2" s="679"/>
      <c r="OUO2" s="679"/>
      <c r="OUP2" s="679"/>
      <c r="OUQ2" s="679"/>
      <c r="OUR2" s="679"/>
      <c r="OUS2" s="679"/>
      <c r="OUT2" s="679"/>
      <c r="OUU2" s="679"/>
      <c r="OUV2" s="679"/>
      <c r="OUW2" s="679"/>
      <c r="OUX2" s="679"/>
      <c r="OUY2" s="679"/>
      <c r="OUZ2" s="679"/>
      <c r="OVA2" s="679"/>
      <c r="OVB2" s="679"/>
      <c r="OVC2" s="679"/>
      <c r="OVD2" s="679"/>
      <c r="OVE2" s="679"/>
      <c r="OVF2" s="679"/>
      <c r="OVG2" s="679"/>
      <c r="OVH2" s="679"/>
      <c r="OVI2" s="679"/>
      <c r="OVJ2" s="679"/>
      <c r="OVK2" s="679"/>
      <c r="OVL2" s="679"/>
      <c r="OVM2" s="679"/>
      <c r="OVN2" s="679"/>
      <c r="OVO2" s="679"/>
      <c r="OVP2" s="679"/>
      <c r="OVQ2" s="679"/>
      <c r="OVR2" s="679"/>
      <c r="OVS2" s="679"/>
      <c r="OVT2" s="679"/>
      <c r="OVU2" s="679"/>
      <c r="OVV2" s="679"/>
      <c r="OVW2" s="679"/>
      <c r="OVX2" s="679"/>
      <c r="OVY2" s="679"/>
      <c r="OVZ2" s="679"/>
      <c r="OWA2" s="679"/>
      <c r="OWB2" s="679"/>
      <c r="OWC2" s="679"/>
      <c r="OWD2" s="679"/>
      <c r="OWE2" s="679"/>
      <c r="OWF2" s="679"/>
      <c r="OWG2" s="679"/>
      <c r="OWH2" s="679"/>
      <c r="OWI2" s="679"/>
      <c r="OWJ2" s="679"/>
      <c r="OWK2" s="679"/>
      <c r="OWL2" s="679"/>
      <c r="OWM2" s="679"/>
      <c r="OWN2" s="679"/>
      <c r="OWO2" s="679"/>
      <c r="OWP2" s="679"/>
      <c r="OWQ2" s="679"/>
      <c r="OWR2" s="679"/>
      <c r="OWS2" s="679"/>
      <c r="OWT2" s="679"/>
      <c r="OWU2" s="679"/>
      <c r="OWV2" s="679"/>
      <c r="OWW2" s="679"/>
      <c r="OWX2" s="679"/>
      <c r="OWY2" s="679"/>
      <c r="OWZ2" s="679"/>
      <c r="OXA2" s="679"/>
      <c r="OXB2" s="679"/>
      <c r="OXC2" s="679"/>
      <c r="OXD2" s="679"/>
      <c r="OXE2" s="679"/>
      <c r="OXF2" s="679"/>
      <c r="OXG2" s="679"/>
      <c r="OXH2" s="679"/>
      <c r="OXI2" s="679"/>
      <c r="OXJ2" s="679"/>
      <c r="OXK2" s="679"/>
      <c r="OXL2" s="679"/>
      <c r="OXM2" s="679"/>
      <c r="OXN2" s="679"/>
      <c r="OXO2" s="679"/>
      <c r="OXP2" s="679"/>
      <c r="OXQ2" s="679"/>
      <c r="OXR2" s="679"/>
      <c r="OXS2" s="679"/>
      <c r="OXT2" s="679"/>
      <c r="OXU2" s="679"/>
      <c r="OXV2" s="679"/>
      <c r="OXW2" s="679"/>
      <c r="OXX2" s="679"/>
      <c r="OXY2" s="679"/>
      <c r="OXZ2" s="679"/>
      <c r="OYA2" s="679"/>
      <c r="OYB2" s="679"/>
      <c r="OYC2" s="679"/>
      <c r="OYD2" s="679"/>
      <c r="OYE2" s="679"/>
      <c r="OYF2" s="679"/>
      <c r="OYG2" s="679"/>
      <c r="OYH2" s="679"/>
      <c r="OYI2" s="679"/>
      <c r="OYJ2" s="679"/>
      <c r="OYK2" s="679"/>
      <c r="OYL2" s="679"/>
      <c r="OYM2" s="679"/>
      <c r="OYN2" s="679"/>
      <c r="OYO2" s="679"/>
      <c r="OYP2" s="679"/>
      <c r="OYQ2" s="679"/>
      <c r="OYR2" s="679"/>
      <c r="OYS2" s="679"/>
      <c r="OYT2" s="679"/>
      <c r="OYU2" s="679"/>
      <c r="OYV2" s="679"/>
      <c r="OYW2" s="679"/>
      <c r="OYX2" s="679"/>
      <c r="OYY2" s="679"/>
      <c r="OYZ2" s="679"/>
      <c r="OZA2" s="679"/>
      <c r="OZB2" s="679"/>
      <c r="OZC2" s="679"/>
      <c r="OZD2" s="679"/>
      <c r="OZE2" s="679"/>
      <c r="OZF2" s="679"/>
      <c r="OZG2" s="679"/>
      <c r="OZH2" s="679"/>
      <c r="OZI2" s="679"/>
      <c r="OZJ2" s="679"/>
      <c r="OZK2" s="679"/>
      <c r="OZL2" s="679"/>
      <c r="OZM2" s="679"/>
      <c r="OZN2" s="679"/>
      <c r="OZO2" s="679"/>
      <c r="OZP2" s="679"/>
      <c r="OZQ2" s="679"/>
      <c r="OZR2" s="679"/>
      <c r="OZS2" s="679"/>
      <c r="OZT2" s="679"/>
      <c r="OZU2" s="679"/>
      <c r="OZV2" s="679"/>
      <c r="OZW2" s="679"/>
      <c r="OZX2" s="679"/>
      <c r="OZY2" s="679"/>
      <c r="OZZ2" s="679"/>
      <c r="PAA2" s="679"/>
      <c r="PAB2" s="679"/>
      <c r="PAC2" s="679"/>
      <c r="PAD2" s="679"/>
      <c r="PAE2" s="679"/>
      <c r="PAF2" s="679"/>
      <c r="PAG2" s="679"/>
      <c r="PAH2" s="679"/>
      <c r="PAI2" s="679"/>
      <c r="PAJ2" s="679"/>
      <c r="PAK2" s="679"/>
      <c r="PAL2" s="679"/>
      <c r="PAM2" s="679"/>
      <c r="PAN2" s="679"/>
      <c r="PAO2" s="679"/>
      <c r="PAP2" s="679"/>
      <c r="PAQ2" s="679"/>
      <c r="PAR2" s="679"/>
      <c r="PAS2" s="679"/>
      <c r="PAT2" s="679"/>
      <c r="PAU2" s="679"/>
      <c r="PAV2" s="679"/>
      <c r="PAW2" s="679"/>
      <c r="PAX2" s="679"/>
      <c r="PAY2" s="679"/>
      <c r="PAZ2" s="679"/>
      <c r="PBA2" s="679"/>
      <c r="PBB2" s="679"/>
      <c r="PBC2" s="679"/>
      <c r="PBD2" s="679"/>
      <c r="PBE2" s="679"/>
      <c r="PBF2" s="679"/>
      <c r="PBG2" s="679"/>
      <c r="PBH2" s="679"/>
      <c r="PBI2" s="679"/>
      <c r="PBJ2" s="679"/>
      <c r="PBK2" s="679"/>
      <c r="PBL2" s="679"/>
      <c r="PBM2" s="679"/>
      <c r="PBN2" s="679"/>
      <c r="PBO2" s="679"/>
      <c r="PBP2" s="679"/>
      <c r="PBQ2" s="679"/>
      <c r="PBR2" s="679"/>
      <c r="PBS2" s="679"/>
      <c r="PBT2" s="679"/>
      <c r="PBU2" s="679"/>
      <c r="PBV2" s="679"/>
      <c r="PBW2" s="679"/>
      <c r="PBX2" s="679"/>
      <c r="PBY2" s="679"/>
      <c r="PBZ2" s="679"/>
      <c r="PCA2" s="679"/>
      <c r="PCB2" s="679"/>
      <c r="PCC2" s="679"/>
      <c r="PCD2" s="679"/>
      <c r="PCE2" s="679"/>
      <c r="PCF2" s="679"/>
      <c r="PCG2" s="679"/>
      <c r="PCH2" s="679"/>
      <c r="PCI2" s="679"/>
      <c r="PCJ2" s="679"/>
      <c r="PCK2" s="679"/>
      <c r="PCL2" s="679"/>
      <c r="PCM2" s="679"/>
      <c r="PCN2" s="679"/>
      <c r="PCO2" s="679"/>
      <c r="PCP2" s="679"/>
      <c r="PCQ2" s="679"/>
      <c r="PCR2" s="679"/>
      <c r="PCS2" s="679"/>
      <c r="PCT2" s="679"/>
      <c r="PCU2" s="679"/>
      <c r="PCV2" s="679"/>
      <c r="PCW2" s="679"/>
      <c r="PCX2" s="679"/>
      <c r="PCY2" s="679"/>
      <c r="PCZ2" s="679"/>
      <c r="PDA2" s="679"/>
      <c r="PDB2" s="679"/>
      <c r="PDC2" s="679"/>
      <c r="PDD2" s="679"/>
      <c r="PDE2" s="679"/>
      <c r="PDF2" s="679"/>
      <c r="PDG2" s="679"/>
      <c r="PDH2" s="679"/>
      <c r="PDI2" s="679"/>
      <c r="PDJ2" s="679"/>
      <c r="PDK2" s="679"/>
      <c r="PDL2" s="679"/>
      <c r="PDM2" s="679"/>
      <c r="PDN2" s="679"/>
      <c r="PDO2" s="679"/>
      <c r="PDP2" s="679"/>
      <c r="PDQ2" s="679"/>
      <c r="PDR2" s="679"/>
      <c r="PDS2" s="679"/>
      <c r="PDT2" s="679"/>
      <c r="PDU2" s="679"/>
      <c r="PDV2" s="679"/>
      <c r="PDW2" s="679"/>
      <c r="PDX2" s="679"/>
      <c r="PDY2" s="679"/>
      <c r="PDZ2" s="679"/>
      <c r="PEA2" s="679"/>
      <c r="PEB2" s="679"/>
      <c r="PEC2" s="679"/>
      <c r="PED2" s="679"/>
      <c r="PEE2" s="679"/>
      <c r="PEF2" s="679"/>
      <c r="PEG2" s="679"/>
      <c r="PEH2" s="679"/>
      <c r="PEI2" s="679"/>
      <c r="PEJ2" s="679"/>
      <c r="PEK2" s="679"/>
      <c r="PEL2" s="679"/>
      <c r="PEM2" s="679"/>
      <c r="PEN2" s="679"/>
      <c r="PEO2" s="679"/>
      <c r="PEP2" s="679"/>
      <c r="PEQ2" s="679"/>
      <c r="PER2" s="679"/>
      <c r="PES2" s="679"/>
      <c r="PET2" s="679"/>
      <c r="PEU2" s="679"/>
      <c r="PEV2" s="679"/>
      <c r="PEW2" s="679"/>
      <c r="PEX2" s="679"/>
      <c r="PEY2" s="679"/>
      <c r="PEZ2" s="679"/>
      <c r="PFA2" s="679"/>
      <c r="PFB2" s="679"/>
      <c r="PFC2" s="679"/>
      <c r="PFD2" s="679"/>
      <c r="PFE2" s="679"/>
      <c r="PFF2" s="679"/>
      <c r="PFG2" s="679"/>
      <c r="PFH2" s="679"/>
      <c r="PFI2" s="679"/>
      <c r="PFJ2" s="679"/>
      <c r="PFK2" s="679"/>
      <c r="PFL2" s="679"/>
      <c r="PFM2" s="679"/>
      <c r="PFN2" s="679"/>
      <c r="PFO2" s="679"/>
      <c r="PFP2" s="679"/>
      <c r="PFQ2" s="679"/>
      <c r="PFR2" s="679"/>
      <c r="PFS2" s="679"/>
      <c r="PFT2" s="679"/>
      <c r="PFU2" s="679"/>
      <c r="PFV2" s="679"/>
      <c r="PFW2" s="679"/>
      <c r="PFX2" s="679"/>
      <c r="PFY2" s="679"/>
      <c r="PFZ2" s="679"/>
      <c r="PGA2" s="679"/>
      <c r="PGB2" s="679"/>
      <c r="PGC2" s="679"/>
      <c r="PGD2" s="679"/>
      <c r="PGE2" s="679"/>
      <c r="PGF2" s="679"/>
      <c r="PGG2" s="679"/>
      <c r="PGH2" s="679"/>
      <c r="PGI2" s="679"/>
      <c r="PGJ2" s="679"/>
      <c r="PGK2" s="679"/>
      <c r="PGL2" s="679"/>
      <c r="PGM2" s="679"/>
      <c r="PGN2" s="679"/>
      <c r="PGO2" s="679"/>
      <c r="PGP2" s="679"/>
      <c r="PGQ2" s="679"/>
      <c r="PGR2" s="679"/>
      <c r="PGS2" s="679"/>
      <c r="PGT2" s="679"/>
      <c r="PGU2" s="679"/>
      <c r="PGV2" s="679"/>
      <c r="PGW2" s="679"/>
      <c r="PGX2" s="679"/>
      <c r="PGY2" s="679"/>
      <c r="PGZ2" s="679"/>
      <c r="PHA2" s="679"/>
      <c r="PHB2" s="679"/>
      <c r="PHC2" s="679"/>
      <c r="PHD2" s="679"/>
      <c r="PHE2" s="679"/>
      <c r="PHF2" s="679"/>
      <c r="PHG2" s="679"/>
      <c r="PHH2" s="679"/>
      <c r="PHI2" s="679"/>
      <c r="PHJ2" s="679"/>
      <c r="PHK2" s="679"/>
      <c r="PHL2" s="679"/>
      <c r="PHM2" s="679"/>
      <c r="PHN2" s="679"/>
      <c r="PHO2" s="679"/>
      <c r="PHP2" s="679"/>
      <c r="PHQ2" s="679"/>
      <c r="PHR2" s="679"/>
      <c r="PHS2" s="679"/>
      <c r="PHT2" s="679"/>
      <c r="PHU2" s="679"/>
      <c r="PHV2" s="679"/>
      <c r="PHW2" s="679"/>
      <c r="PHX2" s="679"/>
      <c r="PHY2" s="679"/>
      <c r="PHZ2" s="679"/>
      <c r="PIA2" s="679"/>
      <c r="PIB2" s="679"/>
      <c r="PIC2" s="679"/>
      <c r="PID2" s="679"/>
      <c r="PIE2" s="679"/>
      <c r="PIF2" s="679"/>
      <c r="PIG2" s="679"/>
      <c r="PIH2" s="679"/>
      <c r="PII2" s="679"/>
      <c r="PIJ2" s="679"/>
      <c r="PIK2" s="679"/>
      <c r="PIL2" s="679"/>
      <c r="PIM2" s="679"/>
      <c r="PIN2" s="679"/>
      <c r="PIO2" s="679"/>
      <c r="PIP2" s="679"/>
      <c r="PIQ2" s="679"/>
      <c r="PIR2" s="679"/>
      <c r="PIS2" s="679"/>
      <c r="PIT2" s="679"/>
      <c r="PIU2" s="679"/>
      <c r="PIV2" s="679"/>
      <c r="PIW2" s="679"/>
      <c r="PIX2" s="679"/>
      <c r="PIY2" s="679"/>
      <c r="PIZ2" s="679"/>
      <c r="PJA2" s="679"/>
      <c r="PJB2" s="679"/>
      <c r="PJC2" s="679"/>
      <c r="PJD2" s="679"/>
      <c r="PJE2" s="679"/>
      <c r="PJF2" s="679"/>
      <c r="PJG2" s="679"/>
      <c r="PJH2" s="679"/>
      <c r="PJI2" s="679"/>
      <c r="PJJ2" s="679"/>
      <c r="PJK2" s="679"/>
      <c r="PJL2" s="679"/>
      <c r="PJM2" s="679"/>
      <c r="PJN2" s="679"/>
      <c r="PJO2" s="679"/>
      <c r="PJP2" s="679"/>
      <c r="PJQ2" s="679"/>
      <c r="PJR2" s="679"/>
      <c r="PJS2" s="679"/>
      <c r="PJT2" s="679"/>
      <c r="PJU2" s="679"/>
      <c r="PJV2" s="679"/>
      <c r="PJW2" s="679"/>
      <c r="PJX2" s="679"/>
      <c r="PJY2" s="679"/>
      <c r="PJZ2" s="679"/>
      <c r="PKA2" s="679"/>
      <c r="PKB2" s="679"/>
      <c r="PKC2" s="679"/>
      <c r="PKD2" s="679"/>
      <c r="PKE2" s="679"/>
      <c r="PKF2" s="679"/>
      <c r="PKG2" s="679"/>
      <c r="PKH2" s="679"/>
      <c r="PKI2" s="679"/>
      <c r="PKJ2" s="679"/>
      <c r="PKK2" s="679"/>
      <c r="PKL2" s="679"/>
      <c r="PKM2" s="679"/>
      <c r="PKN2" s="679"/>
      <c r="PKO2" s="679"/>
      <c r="PKP2" s="679"/>
      <c r="PKQ2" s="679"/>
      <c r="PKR2" s="679"/>
      <c r="PKS2" s="679"/>
      <c r="PKT2" s="679"/>
      <c r="PKU2" s="679"/>
      <c r="PKV2" s="679"/>
      <c r="PKW2" s="679"/>
      <c r="PKX2" s="679"/>
      <c r="PKY2" s="679"/>
      <c r="PKZ2" s="679"/>
      <c r="PLA2" s="679"/>
      <c r="PLB2" s="679"/>
      <c r="PLC2" s="679"/>
      <c r="PLD2" s="679"/>
      <c r="PLE2" s="679"/>
      <c r="PLF2" s="679"/>
      <c r="PLG2" s="679"/>
      <c r="PLH2" s="679"/>
      <c r="PLI2" s="679"/>
      <c r="PLJ2" s="679"/>
      <c r="PLK2" s="679"/>
      <c r="PLL2" s="679"/>
      <c r="PLM2" s="679"/>
      <c r="PLN2" s="679"/>
      <c r="PLO2" s="679"/>
      <c r="PLP2" s="679"/>
      <c r="PLQ2" s="679"/>
      <c r="PLR2" s="679"/>
      <c r="PLS2" s="679"/>
      <c r="PLT2" s="679"/>
      <c r="PLU2" s="679"/>
      <c r="PLV2" s="679"/>
      <c r="PLW2" s="679"/>
      <c r="PLX2" s="679"/>
      <c r="PLY2" s="679"/>
      <c r="PLZ2" s="679"/>
      <c r="PMA2" s="679"/>
      <c r="PMB2" s="679"/>
      <c r="PMC2" s="679"/>
      <c r="PMD2" s="679"/>
      <c r="PME2" s="679"/>
      <c r="PMF2" s="679"/>
      <c r="PMG2" s="679"/>
      <c r="PMH2" s="679"/>
      <c r="PMI2" s="679"/>
      <c r="PMJ2" s="679"/>
      <c r="PMK2" s="679"/>
      <c r="PML2" s="679"/>
      <c r="PMM2" s="679"/>
      <c r="PMN2" s="679"/>
      <c r="PMO2" s="679"/>
      <c r="PMP2" s="679"/>
      <c r="PMQ2" s="679"/>
      <c r="PMR2" s="679"/>
      <c r="PMS2" s="679"/>
      <c r="PMT2" s="679"/>
      <c r="PMU2" s="679"/>
      <c r="PMV2" s="679"/>
      <c r="PMW2" s="679"/>
      <c r="PMX2" s="679"/>
      <c r="PMY2" s="679"/>
      <c r="PMZ2" s="679"/>
      <c r="PNA2" s="679"/>
      <c r="PNB2" s="679"/>
      <c r="PNC2" s="679"/>
      <c r="PND2" s="679"/>
      <c r="PNE2" s="679"/>
      <c r="PNF2" s="679"/>
      <c r="PNG2" s="679"/>
      <c r="PNH2" s="679"/>
      <c r="PNI2" s="679"/>
      <c r="PNJ2" s="679"/>
      <c r="PNK2" s="679"/>
      <c r="PNL2" s="679"/>
      <c r="PNM2" s="679"/>
      <c r="PNN2" s="679"/>
      <c r="PNO2" s="679"/>
      <c r="PNP2" s="679"/>
      <c r="PNQ2" s="679"/>
      <c r="PNR2" s="679"/>
      <c r="PNS2" s="679"/>
      <c r="PNT2" s="679"/>
      <c r="PNU2" s="679"/>
      <c r="PNV2" s="679"/>
      <c r="PNW2" s="679"/>
      <c r="PNX2" s="679"/>
      <c r="PNY2" s="679"/>
      <c r="PNZ2" s="679"/>
      <c r="POA2" s="679"/>
      <c r="POB2" s="679"/>
      <c r="POC2" s="679"/>
      <c r="POD2" s="679"/>
      <c r="POE2" s="679"/>
      <c r="POF2" s="679"/>
      <c r="POG2" s="679"/>
      <c r="POH2" s="679"/>
      <c r="POI2" s="679"/>
      <c r="POJ2" s="679"/>
      <c r="POK2" s="679"/>
      <c r="POL2" s="679"/>
      <c r="POM2" s="679"/>
      <c r="PON2" s="679"/>
      <c r="POO2" s="679"/>
      <c r="POP2" s="679"/>
      <c r="POQ2" s="679"/>
      <c r="POR2" s="679"/>
      <c r="POS2" s="679"/>
      <c r="POT2" s="679"/>
      <c r="POU2" s="679"/>
      <c r="POV2" s="679"/>
      <c r="POW2" s="679"/>
      <c r="POX2" s="679"/>
      <c r="POY2" s="679"/>
      <c r="POZ2" s="679"/>
      <c r="PPA2" s="679"/>
      <c r="PPB2" s="679"/>
      <c r="PPC2" s="679"/>
      <c r="PPD2" s="679"/>
      <c r="PPE2" s="679"/>
      <c r="PPF2" s="679"/>
      <c r="PPG2" s="679"/>
      <c r="PPH2" s="679"/>
      <c r="PPI2" s="679"/>
      <c r="PPJ2" s="679"/>
      <c r="PPK2" s="679"/>
      <c r="PPL2" s="679"/>
      <c r="PPM2" s="679"/>
      <c r="PPN2" s="679"/>
      <c r="PPO2" s="679"/>
      <c r="PPP2" s="679"/>
      <c r="PPQ2" s="679"/>
      <c r="PPR2" s="679"/>
      <c r="PPS2" s="679"/>
      <c r="PPT2" s="679"/>
      <c r="PPU2" s="679"/>
      <c r="PPV2" s="679"/>
      <c r="PPW2" s="679"/>
      <c r="PPX2" s="679"/>
      <c r="PPY2" s="679"/>
      <c r="PPZ2" s="679"/>
      <c r="PQA2" s="679"/>
      <c r="PQB2" s="679"/>
      <c r="PQC2" s="679"/>
      <c r="PQD2" s="679"/>
      <c r="PQE2" s="679"/>
      <c r="PQF2" s="679"/>
      <c r="PQG2" s="679"/>
      <c r="PQH2" s="679"/>
      <c r="PQI2" s="679"/>
      <c r="PQJ2" s="679"/>
      <c r="PQK2" s="679"/>
      <c r="PQL2" s="679"/>
      <c r="PQM2" s="679"/>
      <c r="PQN2" s="679"/>
      <c r="PQO2" s="679"/>
      <c r="PQP2" s="679"/>
      <c r="PQQ2" s="679"/>
      <c r="PQR2" s="679"/>
      <c r="PQS2" s="679"/>
      <c r="PQT2" s="679"/>
      <c r="PQU2" s="679"/>
      <c r="PQV2" s="679"/>
      <c r="PQW2" s="679"/>
      <c r="PQX2" s="679"/>
      <c r="PQY2" s="679"/>
      <c r="PQZ2" s="679"/>
      <c r="PRA2" s="679"/>
      <c r="PRB2" s="679"/>
      <c r="PRC2" s="679"/>
      <c r="PRD2" s="679"/>
      <c r="PRE2" s="679"/>
      <c r="PRF2" s="679"/>
      <c r="PRG2" s="679"/>
      <c r="PRH2" s="679"/>
      <c r="PRI2" s="679"/>
      <c r="PRJ2" s="679"/>
      <c r="PRK2" s="679"/>
      <c r="PRL2" s="679"/>
      <c r="PRM2" s="679"/>
      <c r="PRN2" s="679"/>
      <c r="PRO2" s="679"/>
      <c r="PRP2" s="679"/>
      <c r="PRQ2" s="679"/>
      <c r="PRR2" s="679"/>
      <c r="PRS2" s="679"/>
      <c r="PRT2" s="679"/>
      <c r="PRU2" s="679"/>
      <c r="PRV2" s="679"/>
      <c r="PRW2" s="679"/>
      <c r="PRX2" s="679"/>
      <c r="PRY2" s="679"/>
      <c r="PRZ2" s="679"/>
      <c r="PSA2" s="679"/>
      <c r="PSB2" s="679"/>
      <c r="PSC2" s="679"/>
      <c r="PSD2" s="679"/>
      <c r="PSE2" s="679"/>
      <c r="PSF2" s="679"/>
      <c r="PSG2" s="679"/>
      <c r="PSH2" s="679"/>
      <c r="PSI2" s="679"/>
      <c r="PSJ2" s="679"/>
      <c r="PSK2" s="679"/>
      <c r="PSL2" s="679"/>
      <c r="PSM2" s="679"/>
      <c r="PSN2" s="679"/>
      <c r="PSO2" s="679"/>
      <c r="PSP2" s="679"/>
      <c r="PSQ2" s="679"/>
      <c r="PSR2" s="679"/>
      <c r="PSS2" s="679"/>
      <c r="PST2" s="679"/>
      <c r="PSU2" s="679"/>
      <c r="PSV2" s="679"/>
      <c r="PSW2" s="679"/>
      <c r="PSX2" s="679"/>
      <c r="PSY2" s="679"/>
      <c r="PSZ2" s="679"/>
      <c r="PTA2" s="679"/>
      <c r="PTB2" s="679"/>
      <c r="PTC2" s="679"/>
      <c r="PTD2" s="679"/>
      <c r="PTE2" s="679"/>
      <c r="PTF2" s="679"/>
      <c r="PTG2" s="679"/>
      <c r="PTH2" s="679"/>
      <c r="PTI2" s="679"/>
      <c r="PTJ2" s="679"/>
      <c r="PTK2" s="679"/>
      <c r="PTL2" s="679"/>
      <c r="PTM2" s="679"/>
      <c r="PTN2" s="679"/>
      <c r="PTO2" s="679"/>
      <c r="PTP2" s="679"/>
      <c r="PTQ2" s="679"/>
      <c r="PTR2" s="679"/>
      <c r="PTS2" s="679"/>
      <c r="PTT2" s="679"/>
      <c r="PTU2" s="679"/>
      <c r="PTV2" s="679"/>
      <c r="PTW2" s="679"/>
      <c r="PTX2" s="679"/>
      <c r="PTY2" s="679"/>
      <c r="PTZ2" s="679"/>
      <c r="PUA2" s="679"/>
      <c r="PUB2" s="679"/>
      <c r="PUC2" s="679"/>
      <c r="PUD2" s="679"/>
      <c r="PUE2" s="679"/>
      <c r="PUF2" s="679"/>
      <c r="PUG2" s="679"/>
      <c r="PUH2" s="679"/>
      <c r="PUI2" s="679"/>
      <c r="PUJ2" s="679"/>
      <c r="PUK2" s="679"/>
      <c r="PUL2" s="679"/>
      <c r="PUM2" s="679"/>
      <c r="PUN2" s="679"/>
      <c r="PUO2" s="679"/>
      <c r="PUP2" s="679"/>
      <c r="PUQ2" s="679"/>
      <c r="PUR2" s="679"/>
      <c r="PUS2" s="679"/>
      <c r="PUT2" s="679"/>
      <c r="PUU2" s="679"/>
      <c r="PUV2" s="679"/>
      <c r="PUW2" s="679"/>
      <c r="PUX2" s="679"/>
      <c r="PUY2" s="679"/>
      <c r="PUZ2" s="679"/>
      <c r="PVA2" s="679"/>
      <c r="PVB2" s="679"/>
      <c r="PVC2" s="679"/>
      <c r="PVD2" s="679"/>
      <c r="PVE2" s="679"/>
      <c r="PVF2" s="679"/>
      <c r="PVG2" s="679"/>
      <c r="PVH2" s="679"/>
      <c r="PVI2" s="679"/>
      <c r="PVJ2" s="679"/>
      <c r="PVK2" s="679"/>
      <c r="PVL2" s="679"/>
      <c r="PVM2" s="679"/>
      <c r="PVN2" s="679"/>
      <c r="PVO2" s="679"/>
      <c r="PVP2" s="679"/>
      <c r="PVQ2" s="679"/>
      <c r="PVR2" s="679"/>
      <c r="PVS2" s="679"/>
      <c r="PVT2" s="679"/>
      <c r="PVU2" s="679"/>
      <c r="PVV2" s="679"/>
      <c r="PVW2" s="679"/>
      <c r="PVX2" s="679"/>
      <c r="PVY2" s="679"/>
      <c r="PVZ2" s="679"/>
      <c r="PWA2" s="679"/>
      <c r="PWB2" s="679"/>
      <c r="PWC2" s="679"/>
      <c r="PWD2" s="679"/>
      <c r="PWE2" s="679"/>
      <c r="PWF2" s="679"/>
      <c r="PWG2" s="679"/>
      <c r="PWH2" s="679"/>
      <c r="PWI2" s="679"/>
      <c r="PWJ2" s="679"/>
      <c r="PWK2" s="679"/>
      <c r="PWL2" s="679"/>
      <c r="PWM2" s="679"/>
      <c r="PWN2" s="679"/>
      <c r="PWO2" s="679"/>
      <c r="PWP2" s="679"/>
      <c r="PWQ2" s="679"/>
      <c r="PWR2" s="679"/>
      <c r="PWS2" s="679"/>
      <c r="PWT2" s="679"/>
      <c r="PWU2" s="679"/>
      <c r="PWV2" s="679"/>
      <c r="PWW2" s="679"/>
      <c r="PWX2" s="679"/>
      <c r="PWY2" s="679"/>
      <c r="PWZ2" s="679"/>
      <c r="PXA2" s="679"/>
      <c r="PXB2" s="679"/>
      <c r="PXC2" s="679"/>
      <c r="PXD2" s="679"/>
      <c r="PXE2" s="679"/>
      <c r="PXF2" s="679"/>
      <c r="PXG2" s="679"/>
      <c r="PXH2" s="679"/>
      <c r="PXI2" s="679"/>
      <c r="PXJ2" s="679"/>
      <c r="PXK2" s="679"/>
      <c r="PXL2" s="679"/>
      <c r="PXM2" s="679"/>
      <c r="PXN2" s="679"/>
      <c r="PXO2" s="679"/>
      <c r="PXP2" s="679"/>
      <c r="PXQ2" s="679"/>
      <c r="PXR2" s="679"/>
      <c r="PXS2" s="679"/>
      <c r="PXT2" s="679"/>
      <c r="PXU2" s="679"/>
      <c r="PXV2" s="679"/>
      <c r="PXW2" s="679"/>
      <c r="PXX2" s="679"/>
      <c r="PXY2" s="679"/>
      <c r="PXZ2" s="679"/>
      <c r="PYA2" s="679"/>
      <c r="PYB2" s="679"/>
      <c r="PYC2" s="679"/>
      <c r="PYD2" s="679"/>
      <c r="PYE2" s="679"/>
      <c r="PYF2" s="679"/>
      <c r="PYG2" s="679"/>
      <c r="PYH2" s="679"/>
      <c r="PYI2" s="679"/>
      <c r="PYJ2" s="679"/>
      <c r="PYK2" s="679"/>
      <c r="PYL2" s="679"/>
      <c r="PYM2" s="679"/>
      <c r="PYN2" s="679"/>
      <c r="PYO2" s="679"/>
      <c r="PYP2" s="679"/>
      <c r="PYQ2" s="679"/>
      <c r="PYR2" s="679"/>
      <c r="PYS2" s="679"/>
      <c r="PYT2" s="679"/>
      <c r="PYU2" s="679"/>
      <c r="PYV2" s="679"/>
      <c r="PYW2" s="679"/>
      <c r="PYX2" s="679"/>
      <c r="PYY2" s="679"/>
      <c r="PYZ2" s="679"/>
      <c r="PZA2" s="679"/>
      <c r="PZB2" s="679"/>
      <c r="PZC2" s="679"/>
      <c r="PZD2" s="679"/>
      <c r="PZE2" s="679"/>
      <c r="PZF2" s="679"/>
      <c r="PZG2" s="679"/>
      <c r="PZH2" s="679"/>
      <c r="PZI2" s="679"/>
      <c r="PZJ2" s="679"/>
      <c r="PZK2" s="679"/>
      <c r="PZL2" s="679"/>
      <c r="PZM2" s="679"/>
      <c r="PZN2" s="679"/>
      <c r="PZO2" s="679"/>
      <c r="PZP2" s="679"/>
      <c r="PZQ2" s="679"/>
      <c r="PZR2" s="679"/>
      <c r="PZS2" s="679"/>
      <c r="PZT2" s="679"/>
      <c r="PZU2" s="679"/>
      <c r="PZV2" s="679"/>
      <c r="PZW2" s="679"/>
      <c r="PZX2" s="679"/>
      <c r="PZY2" s="679"/>
      <c r="PZZ2" s="679"/>
      <c r="QAA2" s="679"/>
      <c r="QAB2" s="679"/>
      <c r="QAC2" s="679"/>
      <c r="QAD2" s="679"/>
      <c r="QAE2" s="679"/>
      <c r="QAF2" s="679"/>
      <c r="QAG2" s="679"/>
      <c r="QAH2" s="679"/>
      <c r="QAI2" s="679"/>
      <c r="QAJ2" s="679"/>
      <c r="QAK2" s="679"/>
      <c r="QAL2" s="679"/>
      <c r="QAM2" s="679"/>
      <c r="QAN2" s="679"/>
      <c r="QAO2" s="679"/>
      <c r="QAP2" s="679"/>
      <c r="QAQ2" s="679"/>
      <c r="QAR2" s="679"/>
      <c r="QAS2" s="679"/>
      <c r="QAT2" s="679"/>
      <c r="QAU2" s="679"/>
      <c r="QAV2" s="679"/>
      <c r="QAW2" s="679"/>
      <c r="QAX2" s="679"/>
      <c r="QAY2" s="679"/>
      <c r="QAZ2" s="679"/>
      <c r="QBA2" s="679"/>
      <c r="QBB2" s="679"/>
      <c r="QBC2" s="679"/>
      <c r="QBD2" s="679"/>
      <c r="QBE2" s="679"/>
      <c r="QBF2" s="679"/>
      <c r="QBG2" s="679"/>
      <c r="QBH2" s="679"/>
      <c r="QBI2" s="679"/>
      <c r="QBJ2" s="679"/>
      <c r="QBK2" s="679"/>
      <c r="QBL2" s="679"/>
      <c r="QBM2" s="679"/>
      <c r="QBN2" s="679"/>
      <c r="QBO2" s="679"/>
      <c r="QBP2" s="679"/>
      <c r="QBQ2" s="679"/>
      <c r="QBR2" s="679"/>
      <c r="QBS2" s="679"/>
      <c r="QBT2" s="679"/>
      <c r="QBU2" s="679"/>
      <c r="QBV2" s="679"/>
      <c r="QBW2" s="679"/>
      <c r="QBX2" s="679"/>
      <c r="QBY2" s="679"/>
      <c r="QBZ2" s="679"/>
      <c r="QCA2" s="679"/>
      <c r="QCB2" s="679"/>
      <c r="QCC2" s="679"/>
      <c r="QCD2" s="679"/>
      <c r="QCE2" s="679"/>
      <c r="QCF2" s="679"/>
      <c r="QCG2" s="679"/>
      <c r="QCH2" s="679"/>
      <c r="QCI2" s="679"/>
      <c r="QCJ2" s="679"/>
      <c r="QCK2" s="679"/>
      <c r="QCL2" s="679"/>
      <c r="QCM2" s="679"/>
      <c r="QCN2" s="679"/>
      <c r="QCO2" s="679"/>
      <c r="QCP2" s="679"/>
      <c r="QCQ2" s="679"/>
      <c r="QCR2" s="679"/>
      <c r="QCS2" s="679"/>
      <c r="QCT2" s="679"/>
      <c r="QCU2" s="679"/>
      <c r="QCV2" s="679"/>
      <c r="QCW2" s="679"/>
      <c r="QCX2" s="679"/>
      <c r="QCY2" s="679"/>
      <c r="QCZ2" s="679"/>
      <c r="QDA2" s="679"/>
      <c r="QDB2" s="679"/>
      <c r="QDC2" s="679"/>
      <c r="QDD2" s="679"/>
      <c r="QDE2" s="679"/>
      <c r="QDF2" s="679"/>
      <c r="QDG2" s="679"/>
      <c r="QDH2" s="679"/>
      <c r="QDI2" s="679"/>
      <c r="QDJ2" s="679"/>
      <c r="QDK2" s="679"/>
      <c r="QDL2" s="679"/>
      <c r="QDM2" s="679"/>
      <c r="QDN2" s="679"/>
      <c r="QDO2" s="679"/>
      <c r="QDP2" s="679"/>
      <c r="QDQ2" s="679"/>
      <c r="QDR2" s="679"/>
      <c r="QDS2" s="679"/>
      <c r="QDT2" s="679"/>
      <c r="QDU2" s="679"/>
      <c r="QDV2" s="679"/>
      <c r="QDW2" s="679"/>
      <c r="QDX2" s="679"/>
      <c r="QDY2" s="679"/>
      <c r="QDZ2" s="679"/>
      <c r="QEA2" s="679"/>
      <c r="QEB2" s="679"/>
      <c r="QEC2" s="679"/>
      <c r="QED2" s="679"/>
      <c r="QEE2" s="679"/>
      <c r="QEF2" s="679"/>
      <c r="QEG2" s="679"/>
      <c r="QEH2" s="679"/>
      <c r="QEI2" s="679"/>
      <c r="QEJ2" s="679"/>
      <c r="QEK2" s="679"/>
      <c r="QEL2" s="679"/>
      <c r="QEM2" s="679"/>
      <c r="QEN2" s="679"/>
      <c r="QEO2" s="679"/>
      <c r="QEP2" s="679"/>
      <c r="QEQ2" s="679"/>
      <c r="QER2" s="679"/>
      <c r="QES2" s="679"/>
      <c r="QET2" s="679"/>
      <c r="QEU2" s="679"/>
      <c r="QEV2" s="679"/>
      <c r="QEW2" s="679"/>
      <c r="QEX2" s="679"/>
      <c r="QEY2" s="679"/>
      <c r="QEZ2" s="679"/>
      <c r="QFA2" s="679"/>
      <c r="QFB2" s="679"/>
      <c r="QFC2" s="679"/>
      <c r="QFD2" s="679"/>
      <c r="QFE2" s="679"/>
      <c r="QFF2" s="679"/>
      <c r="QFG2" s="679"/>
      <c r="QFH2" s="679"/>
      <c r="QFI2" s="679"/>
      <c r="QFJ2" s="679"/>
      <c r="QFK2" s="679"/>
      <c r="QFL2" s="679"/>
      <c r="QFM2" s="679"/>
      <c r="QFN2" s="679"/>
      <c r="QFO2" s="679"/>
      <c r="QFP2" s="679"/>
      <c r="QFQ2" s="679"/>
      <c r="QFR2" s="679"/>
      <c r="QFS2" s="679"/>
      <c r="QFT2" s="679"/>
      <c r="QFU2" s="679"/>
      <c r="QFV2" s="679"/>
      <c r="QFW2" s="679"/>
      <c r="QFX2" s="679"/>
      <c r="QFY2" s="679"/>
      <c r="QFZ2" s="679"/>
      <c r="QGA2" s="679"/>
      <c r="QGB2" s="679"/>
      <c r="QGC2" s="679"/>
      <c r="QGD2" s="679"/>
      <c r="QGE2" s="679"/>
      <c r="QGF2" s="679"/>
      <c r="QGG2" s="679"/>
      <c r="QGH2" s="679"/>
      <c r="QGI2" s="679"/>
      <c r="QGJ2" s="679"/>
      <c r="QGK2" s="679"/>
      <c r="QGL2" s="679"/>
      <c r="QGM2" s="679"/>
      <c r="QGN2" s="679"/>
      <c r="QGO2" s="679"/>
      <c r="QGP2" s="679"/>
      <c r="QGQ2" s="679"/>
      <c r="QGR2" s="679"/>
      <c r="QGS2" s="679"/>
      <c r="QGT2" s="679"/>
      <c r="QGU2" s="679"/>
      <c r="QGV2" s="679"/>
      <c r="QGW2" s="679"/>
      <c r="QGX2" s="679"/>
      <c r="QGY2" s="679"/>
      <c r="QGZ2" s="679"/>
      <c r="QHA2" s="679"/>
      <c r="QHB2" s="679"/>
      <c r="QHC2" s="679"/>
      <c r="QHD2" s="679"/>
      <c r="QHE2" s="679"/>
      <c r="QHF2" s="679"/>
      <c r="QHG2" s="679"/>
      <c r="QHH2" s="679"/>
      <c r="QHI2" s="679"/>
      <c r="QHJ2" s="679"/>
      <c r="QHK2" s="679"/>
      <c r="QHL2" s="679"/>
      <c r="QHM2" s="679"/>
      <c r="QHN2" s="679"/>
      <c r="QHO2" s="679"/>
      <c r="QHP2" s="679"/>
      <c r="QHQ2" s="679"/>
      <c r="QHR2" s="679"/>
      <c r="QHS2" s="679"/>
      <c r="QHT2" s="679"/>
      <c r="QHU2" s="679"/>
      <c r="QHV2" s="679"/>
      <c r="QHW2" s="679"/>
      <c r="QHX2" s="679"/>
      <c r="QHY2" s="679"/>
      <c r="QHZ2" s="679"/>
      <c r="QIA2" s="679"/>
      <c r="QIB2" s="679"/>
      <c r="QIC2" s="679"/>
      <c r="QID2" s="679"/>
      <c r="QIE2" s="679"/>
      <c r="QIF2" s="679"/>
      <c r="QIG2" s="679"/>
      <c r="QIH2" s="679"/>
      <c r="QII2" s="679"/>
      <c r="QIJ2" s="679"/>
      <c r="QIK2" s="679"/>
      <c r="QIL2" s="679"/>
      <c r="QIM2" s="679"/>
      <c r="QIN2" s="679"/>
      <c r="QIO2" s="679"/>
      <c r="QIP2" s="679"/>
      <c r="QIQ2" s="679"/>
      <c r="QIR2" s="679"/>
      <c r="QIS2" s="679"/>
      <c r="QIT2" s="679"/>
      <c r="QIU2" s="679"/>
      <c r="QIV2" s="679"/>
      <c r="QIW2" s="679"/>
      <c r="QIX2" s="679"/>
      <c r="QIY2" s="679"/>
      <c r="QIZ2" s="679"/>
      <c r="QJA2" s="679"/>
      <c r="QJB2" s="679"/>
      <c r="QJC2" s="679"/>
      <c r="QJD2" s="679"/>
      <c r="QJE2" s="679"/>
      <c r="QJF2" s="679"/>
      <c r="QJG2" s="679"/>
      <c r="QJH2" s="679"/>
      <c r="QJI2" s="679"/>
      <c r="QJJ2" s="679"/>
      <c r="QJK2" s="679"/>
      <c r="QJL2" s="679"/>
      <c r="QJM2" s="679"/>
      <c r="QJN2" s="679"/>
      <c r="QJO2" s="679"/>
      <c r="QJP2" s="679"/>
      <c r="QJQ2" s="679"/>
      <c r="QJR2" s="679"/>
      <c r="QJS2" s="679"/>
      <c r="QJT2" s="679"/>
      <c r="QJU2" s="679"/>
      <c r="QJV2" s="679"/>
      <c r="QJW2" s="679"/>
      <c r="QJX2" s="679"/>
      <c r="QJY2" s="679"/>
      <c r="QJZ2" s="679"/>
      <c r="QKA2" s="679"/>
      <c r="QKB2" s="679"/>
      <c r="QKC2" s="679"/>
      <c r="QKD2" s="679"/>
      <c r="QKE2" s="679"/>
      <c r="QKF2" s="679"/>
      <c r="QKG2" s="679"/>
      <c r="QKH2" s="679"/>
      <c r="QKI2" s="679"/>
      <c r="QKJ2" s="679"/>
      <c r="QKK2" s="679"/>
      <c r="QKL2" s="679"/>
      <c r="QKM2" s="679"/>
      <c r="QKN2" s="679"/>
      <c r="QKO2" s="679"/>
      <c r="QKP2" s="679"/>
      <c r="QKQ2" s="679"/>
      <c r="QKR2" s="679"/>
      <c r="QKS2" s="679"/>
      <c r="QKT2" s="679"/>
      <c r="QKU2" s="679"/>
      <c r="QKV2" s="679"/>
      <c r="QKW2" s="679"/>
      <c r="QKX2" s="679"/>
      <c r="QKY2" s="679"/>
      <c r="QKZ2" s="679"/>
      <c r="QLA2" s="679"/>
      <c r="QLB2" s="679"/>
      <c r="QLC2" s="679"/>
      <c r="QLD2" s="679"/>
      <c r="QLE2" s="679"/>
      <c r="QLF2" s="679"/>
      <c r="QLG2" s="679"/>
      <c r="QLH2" s="679"/>
      <c r="QLI2" s="679"/>
      <c r="QLJ2" s="679"/>
      <c r="QLK2" s="679"/>
      <c r="QLL2" s="679"/>
      <c r="QLM2" s="679"/>
      <c r="QLN2" s="679"/>
      <c r="QLO2" s="679"/>
      <c r="QLP2" s="679"/>
      <c r="QLQ2" s="679"/>
      <c r="QLR2" s="679"/>
      <c r="QLS2" s="679"/>
      <c r="QLT2" s="679"/>
      <c r="QLU2" s="679"/>
      <c r="QLV2" s="679"/>
      <c r="QLW2" s="679"/>
      <c r="QLX2" s="679"/>
      <c r="QLY2" s="679"/>
      <c r="QLZ2" s="679"/>
      <c r="QMA2" s="679"/>
      <c r="QMB2" s="679"/>
      <c r="QMC2" s="679"/>
      <c r="QMD2" s="679"/>
      <c r="QME2" s="679"/>
      <c r="QMF2" s="679"/>
      <c r="QMG2" s="679"/>
      <c r="QMH2" s="679"/>
      <c r="QMI2" s="679"/>
      <c r="QMJ2" s="679"/>
      <c r="QMK2" s="679"/>
      <c r="QML2" s="679"/>
      <c r="QMM2" s="679"/>
      <c r="QMN2" s="679"/>
      <c r="QMO2" s="679"/>
      <c r="QMP2" s="679"/>
      <c r="QMQ2" s="679"/>
      <c r="QMR2" s="679"/>
      <c r="QMS2" s="679"/>
      <c r="QMT2" s="679"/>
      <c r="QMU2" s="679"/>
      <c r="QMV2" s="679"/>
      <c r="QMW2" s="679"/>
      <c r="QMX2" s="679"/>
      <c r="QMY2" s="679"/>
      <c r="QMZ2" s="679"/>
      <c r="QNA2" s="679"/>
      <c r="QNB2" s="679"/>
      <c r="QNC2" s="679"/>
      <c r="QND2" s="679"/>
      <c r="QNE2" s="679"/>
      <c r="QNF2" s="679"/>
      <c r="QNG2" s="679"/>
      <c r="QNH2" s="679"/>
      <c r="QNI2" s="679"/>
      <c r="QNJ2" s="679"/>
      <c r="QNK2" s="679"/>
      <c r="QNL2" s="679"/>
      <c r="QNM2" s="679"/>
      <c r="QNN2" s="679"/>
      <c r="QNO2" s="679"/>
      <c r="QNP2" s="679"/>
      <c r="QNQ2" s="679"/>
      <c r="QNR2" s="679"/>
      <c r="QNS2" s="679"/>
      <c r="QNT2" s="679"/>
      <c r="QNU2" s="679"/>
      <c r="QNV2" s="679"/>
      <c r="QNW2" s="679"/>
      <c r="QNX2" s="679"/>
      <c r="QNY2" s="679"/>
      <c r="QNZ2" s="679"/>
      <c r="QOA2" s="679"/>
      <c r="QOB2" s="679"/>
      <c r="QOC2" s="679"/>
      <c r="QOD2" s="679"/>
      <c r="QOE2" s="679"/>
      <c r="QOF2" s="679"/>
      <c r="QOG2" s="679"/>
      <c r="QOH2" s="679"/>
      <c r="QOI2" s="679"/>
      <c r="QOJ2" s="679"/>
      <c r="QOK2" s="679"/>
      <c r="QOL2" s="679"/>
      <c r="QOM2" s="679"/>
      <c r="QON2" s="679"/>
      <c r="QOO2" s="679"/>
      <c r="QOP2" s="679"/>
      <c r="QOQ2" s="679"/>
      <c r="QOR2" s="679"/>
      <c r="QOS2" s="679"/>
      <c r="QOT2" s="679"/>
      <c r="QOU2" s="679"/>
      <c r="QOV2" s="679"/>
      <c r="QOW2" s="679"/>
      <c r="QOX2" s="679"/>
      <c r="QOY2" s="679"/>
      <c r="QOZ2" s="679"/>
      <c r="QPA2" s="679"/>
      <c r="QPB2" s="679"/>
      <c r="QPC2" s="679"/>
      <c r="QPD2" s="679"/>
      <c r="QPE2" s="679"/>
      <c r="QPF2" s="679"/>
      <c r="QPG2" s="679"/>
      <c r="QPH2" s="679"/>
      <c r="QPI2" s="679"/>
      <c r="QPJ2" s="679"/>
      <c r="QPK2" s="679"/>
      <c r="QPL2" s="679"/>
      <c r="QPM2" s="679"/>
      <c r="QPN2" s="679"/>
      <c r="QPO2" s="679"/>
      <c r="QPP2" s="679"/>
      <c r="QPQ2" s="679"/>
      <c r="QPR2" s="679"/>
      <c r="QPS2" s="679"/>
      <c r="QPT2" s="679"/>
      <c r="QPU2" s="679"/>
      <c r="QPV2" s="679"/>
      <c r="QPW2" s="679"/>
      <c r="QPX2" s="679"/>
      <c r="QPY2" s="679"/>
      <c r="QPZ2" s="679"/>
      <c r="QQA2" s="679"/>
      <c r="QQB2" s="679"/>
      <c r="QQC2" s="679"/>
      <c r="QQD2" s="679"/>
      <c r="QQE2" s="679"/>
      <c r="QQF2" s="679"/>
      <c r="QQG2" s="679"/>
      <c r="QQH2" s="679"/>
      <c r="QQI2" s="679"/>
      <c r="QQJ2" s="679"/>
      <c r="QQK2" s="679"/>
      <c r="QQL2" s="679"/>
      <c r="QQM2" s="679"/>
      <c r="QQN2" s="679"/>
      <c r="QQO2" s="679"/>
      <c r="QQP2" s="679"/>
      <c r="QQQ2" s="679"/>
      <c r="QQR2" s="679"/>
      <c r="QQS2" s="679"/>
      <c r="QQT2" s="679"/>
      <c r="QQU2" s="679"/>
      <c r="QQV2" s="679"/>
      <c r="QQW2" s="679"/>
      <c r="QQX2" s="679"/>
      <c r="QQY2" s="679"/>
      <c r="QQZ2" s="679"/>
      <c r="QRA2" s="679"/>
      <c r="QRB2" s="679"/>
      <c r="QRC2" s="679"/>
      <c r="QRD2" s="679"/>
      <c r="QRE2" s="679"/>
      <c r="QRF2" s="679"/>
      <c r="QRG2" s="679"/>
      <c r="QRH2" s="679"/>
      <c r="QRI2" s="679"/>
      <c r="QRJ2" s="679"/>
      <c r="QRK2" s="679"/>
      <c r="QRL2" s="679"/>
      <c r="QRM2" s="679"/>
      <c r="QRN2" s="679"/>
      <c r="QRO2" s="679"/>
      <c r="QRP2" s="679"/>
      <c r="QRQ2" s="679"/>
      <c r="QRR2" s="679"/>
      <c r="QRS2" s="679"/>
      <c r="QRT2" s="679"/>
      <c r="QRU2" s="679"/>
      <c r="QRV2" s="679"/>
      <c r="QRW2" s="679"/>
      <c r="QRX2" s="679"/>
      <c r="QRY2" s="679"/>
      <c r="QRZ2" s="679"/>
      <c r="QSA2" s="679"/>
      <c r="QSB2" s="679"/>
      <c r="QSC2" s="679"/>
      <c r="QSD2" s="679"/>
      <c r="QSE2" s="679"/>
      <c r="QSF2" s="679"/>
      <c r="QSG2" s="679"/>
      <c r="QSH2" s="679"/>
      <c r="QSI2" s="679"/>
      <c r="QSJ2" s="679"/>
      <c r="QSK2" s="679"/>
      <c r="QSL2" s="679"/>
      <c r="QSM2" s="679"/>
      <c r="QSN2" s="679"/>
      <c r="QSO2" s="679"/>
      <c r="QSP2" s="679"/>
      <c r="QSQ2" s="679"/>
      <c r="QSR2" s="679"/>
      <c r="QSS2" s="679"/>
      <c r="QST2" s="679"/>
      <c r="QSU2" s="679"/>
      <c r="QSV2" s="679"/>
      <c r="QSW2" s="679"/>
      <c r="QSX2" s="679"/>
      <c r="QSY2" s="679"/>
      <c r="QSZ2" s="679"/>
      <c r="QTA2" s="679"/>
      <c r="QTB2" s="679"/>
      <c r="QTC2" s="679"/>
      <c r="QTD2" s="679"/>
      <c r="QTE2" s="679"/>
      <c r="QTF2" s="679"/>
      <c r="QTG2" s="679"/>
      <c r="QTH2" s="679"/>
      <c r="QTI2" s="679"/>
      <c r="QTJ2" s="679"/>
      <c r="QTK2" s="679"/>
      <c r="QTL2" s="679"/>
      <c r="QTM2" s="679"/>
      <c r="QTN2" s="679"/>
      <c r="QTO2" s="679"/>
      <c r="QTP2" s="679"/>
      <c r="QTQ2" s="679"/>
      <c r="QTR2" s="679"/>
      <c r="QTS2" s="679"/>
      <c r="QTT2" s="679"/>
      <c r="QTU2" s="679"/>
      <c r="QTV2" s="679"/>
      <c r="QTW2" s="679"/>
      <c r="QTX2" s="679"/>
      <c r="QTY2" s="679"/>
      <c r="QTZ2" s="679"/>
      <c r="QUA2" s="679"/>
      <c r="QUB2" s="679"/>
      <c r="QUC2" s="679"/>
      <c r="QUD2" s="679"/>
      <c r="QUE2" s="679"/>
      <c r="QUF2" s="679"/>
      <c r="QUG2" s="679"/>
      <c r="QUH2" s="679"/>
      <c r="QUI2" s="679"/>
      <c r="QUJ2" s="679"/>
      <c r="QUK2" s="679"/>
      <c r="QUL2" s="679"/>
      <c r="QUM2" s="679"/>
      <c r="QUN2" s="679"/>
      <c r="QUO2" s="679"/>
      <c r="QUP2" s="679"/>
      <c r="QUQ2" s="679"/>
      <c r="QUR2" s="679"/>
      <c r="QUS2" s="679"/>
      <c r="QUT2" s="679"/>
      <c r="QUU2" s="679"/>
      <c r="QUV2" s="679"/>
      <c r="QUW2" s="679"/>
      <c r="QUX2" s="679"/>
      <c r="QUY2" s="679"/>
      <c r="QUZ2" s="679"/>
      <c r="QVA2" s="679"/>
      <c r="QVB2" s="679"/>
      <c r="QVC2" s="679"/>
      <c r="QVD2" s="679"/>
      <c r="QVE2" s="679"/>
      <c r="QVF2" s="679"/>
      <c r="QVG2" s="679"/>
      <c r="QVH2" s="679"/>
      <c r="QVI2" s="679"/>
      <c r="QVJ2" s="679"/>
      <c r="QVK2" s="679"/>
      <c r="QVL2" s="679"/>
      <c r="QVM2" s="679"/>
      <c r="QVN2" s="679"/>
      <c r="QVO2" s="679"/>
      <c r="QVP2" s="679"/>
      <c r="QVQ2" s="679"/>
      <c r="QVR2" s="679"/>
      <c r="QVS2" s="679"/>
      <c r="QVT2" s="679"/>
      <c r="QVU2" s="679"/>
      <c r="QVV2" s="679"/>
      <c r="QVW2" s="679"/>
      <c r="QVX2" s="679"/>
      <c r="QVY2" s="679"/>
      <c r="QVZ2" s="679"/>
      <c r="QWA2" s="679"/>
      <c r="QWB2" s="679"/>
      <c r="QWC2" s="679"/>
      <c r="QWD2" s="679"/>
      <c r="QWE2" s="679"/>
      <c r="QWF2" s="679"/>
      <c r="QWG2" s="679"/>
      <c r="QWH2" s="679"/>
      <c r="QWI2" s="679"/>
      <c r="QWJ2" s="679"/>
      <c r="QWK2" s="679"/>
      <c r="QWL2" s="679"/>
      <c r="QWM2" s="679"/>
      <c r="QWN2" s="679"/>
      <c r="QWO2" s="679"/>
      <c r="QWP2" s="679"/>
      <c r="QWQ2" s="679"/>
      <c r="QWR2" s="679"/>
      <c r="QWS2" s="679"/>
      <c r="QWT2" s="679"/>
      <c r="QWU2" s="679"/>
      <c r="QWV2" s="679"/>
      <c r="QWW2" s="679"/>
      <c r="QWX2" s="679"/>
      <c r="QWY2" s="679"/>
      <c r="QWZ2" s="679"/>
      <c r="QXA2" s="679"/>
      <c r="QXB2" s="679"/>
      <c r="QXC2" s="679"/>
      <c r="QXD2" s="679"/>
      <c r="QXE2" s="679"/>
      <c r="QXF2" s="679"/>
      <c r="QXG2" s="679"/>
      <c r="QXH2" s="679"/>
      <c r="QXI2" s="679"/>
      <c r="QXJ2" s="679"/>
      <c r="QXK2" s="679"/>
      <c r="QXL2" s="679"/>
      <c r="QXM2" s="679"/>
      <c r="QXN2" s="679"/>
      <c r="QXO2" s="679"/>
      <c r="QXP2" s="679"/>
      <c r="QXQ2" s="679"/>
      <c r="QXR2" s="679"/>
      <c r="QXS2" s="679"/>
      <c r="QXT2" s="679"/>
      <c r="QXU2" s="679"/>
      <c r="QXV2" s="679"/>
      <c r="QXW2" s="679"/>
      <c r="QXX2" s="679"/>
      <c r="QXY2" s="679"/>
      <c r="QXZ2" s="679"/>
      <c r="QYA2" s="679"/>
      <c r="QYB2" s="679"/>
      <c r="QYC2" s="679"/>
      <c r="QYD2" s="679"/>
      <c r="QYE2" s="679"/>
      <c r="QYF2" s="679"/>
      <c r="QYG2" s="679"/>
      <c r="QYH2" s="679"/>
      <c r="QYI2" s="679"/>
      <c r="QYJ2" s="679"/>
      <c r="QYK2" s="679"/>
      <c r="QYL2" s="679"/>
      <c r="QYM2" s="679"/>
      <c r="QYN2" s="679"/>
      <c r="QYO2" s="679"/>
      <c r="QYP2" s="679"/>
      <c r="QYQ2" s="679"/>
      <c r="QYR2" s="679"/>
      <c r="QYS2" s="679"/>
      <c r="QYT2" s="679"/>
      <c r="QYU2" s="679"/>
      <c r="QYV2" s="679"/>
      <c r="QYW2" s="679"/>
      <c r="QYX2" s="679"/>
      <c r="QYY2" s="679"/>
      <c r="QYZ2" s="679"/>
      <c r="QZA2" s="679"/>
      <c r="QZB2" s="679"/>
      <c r="QZC2" s="679"/>
      <c r="QZD2" s="679"/>
      <c r="QZE2" s="679"/>
      <c r="QZF2" s="679"/>
      <c r="QZG2" s="679"/>
      <c r="QZH2" s="679"/>
      <c r="QZI2" s="679"/>
      <c r="QZJ2" s="679"/>
      <c r="QZK2" s="679"/>
      <c r="QZL2" s="679"/>
      <c r="QZM2" s="679"/>
      <c r="QZN2" s="679"/>
      <c r="QZO2" s="679"/>
      <c r="QZP2" s="679"/>
      <c r="QZQ2" s="679"/>
      <c r="QZR2" s="679"/>
      <c r="QZS2" s="679"/>
      <c r="QZT2" s="679"/>
      <c r="QZU2" s="679"/>
      <c r="QZV2" s="679"/>
      <c r="QZW2" s="679"/>
      <c r="QZX2" s="679"/>
      <c r="QZY2" s="679"/>
      <c r="QZZ2" s="679"/>
      <c r="RAA2" s="679"/>
      <c r="RAB2" s="679"/>
      <c r="RAC2" s="679"/>
      <c r="RAD2" s="679"/>
      <c r="RAE2" s="679"/>
      <c r="RAF2" s="679"/>
      <c r="RAG2" s="679"/>
      <c r="RAH2" s="679"/>
      <c r="RAI2" s="679"/>
      <c r="RAJ2" s="679"/>
      <c r="RAK2" s="679"/>
      <c r="RAL2" s="679"/>
      <c r="RAM2" s="679"/>
      <c r="RAN2" s="679"/>
      <c r="RAO2" s="679"/>
      <c r="RAP2" s="679"/>
      <c r="RAQ2" s="679"/>
      <c r="RAR2" s="679"/>
      <c r="RAS2" s="679"/>
      <c r="RAT2" s="679"/>
      <c r="RAU2" s="679"/>
      <c r="RAV2" s="679"/>
      <c r="RAW2" s="679"/>
      <c r="RAX2" s="679"/>
      <c r="RAY2" s="679"/>
      <c r="RAZ2" s="679"/>
      <c r="RBA2" s="679"/>
      <c r="RBB2" s="679"/>
      <c r="RBC2" s="679"/>
      <c r="RBD2" s="679"/>
      <c r="RBE2" s="679"/>
      <c r="RBF2" s="679"/>
      <c r="RBG2" s="679"/>
      <c r="RBH2" s="679"/>
      <c r="RBI2" s="679"/>
      <c r="RBJ2" s="679"/>
      <c r="RBK2" s="679"/>
      <c r="RBL2" s="679"/>
      <c r="RBM2" s="679"/>
      <c r="RBN2" s="679"/>
      <c r="RBO2" s="679"/>
      <c r="RBP2" s="679"/>
      <c r="RBQ2" s="679"/>
      <c r="RBR2" s="679"/>
      <c r="RBS2" s="679"/>
      <c r="RBT2" s="679"/>
      <c r="RBU2" s="679"/>
      <c r="RBV2" s="679"/>
      <c r="RBW2" s="679"/>
      <c r="RBX2" s="679"/>
      <c r="RBY2" s="679"/>
      <c r="RBZ2" s="679"/>
      <c r="RCA2" s="679"/>
      <c r="RCB2" s="679"/>
      <c r="RCC2" s="679"/>
      <c r="RCD2" s="679"/>
      <c r="RCE2" s="679"/>
      <c r="RCF2" s="679"/>
      <c r="RCG2" s="679"/>
      <c r="RCH2" s="679"/>
      <c r="RCI2" s="679"/>
      <c r="RCJ2" s="679"/>
      <c r="RCK2" s="679"/>
      <c r="RCL2" s="679"/>
      <c r="RCM2" s="679"/>
      <c r="RCN2" s="679"/>
      <c r="RCO2" s="679"/>
      <c r="RCP2" s="679"/>
      <c r="RCQ2" s="679"/>
      <c r="RCR2" s="679"/>
      <c r="RCS2" s="679"/>
      <c r="RCT2" s="679"/>
      <c r="RCU2" s="679"/>
      <c r="RCV2" s="679"/>
      <c r="RCW2" s="679"/>
      <c r="RCX2" s="679"/>
      <c r="RCY2" s="679"/>
      <c r="RCZ2" s="679"/>
      <c r="RDA2" s="679"/>
      <c r="RDB2" s="679"/>
      <c r="RDC2" s="679"/>
      <c r="RDD2" s="679"/>
      <c r="RDE2" s="679"/>
      <c r="RDF2" s="679"/>
      <c r="RDG2" s="679"/>
      <c r="RDH2" s="679"/>
      <c r="RDI2" s="679"/>
      <c r="RDJ2" s="679"/>
      <c r="RDK2" s="679"/>
      <c r="RDL2" s="679"/>
      <c r="RDM2" s="679"/>
      <c r="RDN2" s="679"/>
      <c r="RDO2" s="679"/>
      <c r="RDP2" s="679"/>
      <c r="RDQ2" s="679"/>
      <c r="RDR2" s="679"/>
      <c r="RDS2" s="679"/>
      <c r="RDT2" s="679"/>
      <c r="RDU2" s="679"/>
      <c r="RDV2" s="679"/>
      <c r="RDW2" s="679"/>
      <c r="RDX2" s="679"/>
      <c r="RDY2" s="679"/>
      <c r="RDZ2" s="679"/>
      <c r="REA2" s="679"/>
      <c r="REB2" s="679"/>
      <c r="REC2" s="679"/>
      <c r="RED2" s="679"/>
      <c r="REE2" s="679"/>
      <c r="REF2" s="679"/>
      <c r="REG2" s="679"/>
      <c r="REH2" s="679"/>
      <c r="REI2" s="679"/>
      <c r="REJ2" s="679"/>
      <c r="REK2" s="679"/>
      <c r="REL2" s="679"/>
      <c r="REM2" s="679"/>
      <c r="REN2" s="679"/>
      <c r="REO2" s="679"/>
      <c r="REP2" s="679"/>
      <c r="REQ2" s="679"/>
      <c r="RER2" s="679"/>
      <c r="RES2" s="679"/>
      <c r="RET2" s="679"/>
      <c r="REU2" s="679"/>
      <c r="REV2" s="679"/>
      <c r="REW2" s="679"/>
      <c r="REX2" s="679"/>
      <c r="REY2" s="679"/>
      <c r="REZ2" s="679"/>
      <c r="RFA2" s="679"/>
      <c r="RFB2" s="679"/>
      <c r="RFC2" s="679"/>
      <c r="RFD2" s="679"/>
      <c r="RFE2" s="679"/>
      <c r="RFF2" s="679"/>
      <c r="RFG2" s="679"/>
      <c r="RFH2" s="679"/>
      <c r="RFI2" s="679"/>
      <c r="RFJ2" s="679"/>
      <c r="RFK2" s="679"/>
      <c r="RFL2" s="679"/>
      <c r="RFM2" s="679"/>
      <c r="RFN2" s="679"/>
      <c r="RFO2" s="679"/>
      <c r="RFP2" s="679"/>
      <c r="RFQ2" s="679"/>
      <c r="RFR2" s="679"/>
      <c r="RFS2" s="679"/>
      <c r="RFT2" s="679"/>
      <c r="RFU2" s="679"/>
      <c r="RFV2" s="679"/>
      <c r="RFW2" s="679"/>
      <c r="RFX2" s="679"/>
      <c r="RFY2" s="679"/>
      <c r="RFZ2" s="679"/>
      <c r="RGA2" s="679"/>
      <c r="RGB2" s="679"/>
      <c r="RGC2" s="679"/>
      <c r="RGD2" s="679"/>
      <c r="RGE2" s="679"/>
      <c r="RGF2" s="679"/>
      <c r="RGG2" s="679"/>
      <c r="RGH2" s="679"/>
      <c r="RGI2" s="679"/>
      <c r="RGJ2" s="679"/>
      <c r="RGK2" s="679"/>
      <c r="RGL2" s="679"/>
      <c r="RGM2" s="679"/>
      <c r="RGN2" s="679"/>
      <c r="RGO2" s="679"/>
      <c r="RGP2" s="679"/>
      <c r="RGQ2" s="679"/>
      <c r="RGR2" s="679"/>
      <c r="RGS2" s="679"/>
      <c r="RGT2" s="679"/>
      <c r="RGU2" s="679"/>
      <c r="RGV2" s="679"/>
      <c r="RGW2" s="679"/>
      <c r="RGX2" s="679"/>
      <c r="RGY2" s="679"/>
      <c r="RGZ2" s="679"/>
      <c r="RHA2" s="679"/>
      <c r="RHB2" s="679"/>
      <c r="RHC2" s="679"/>
      <c r="RHD2" s="679"/>
      <c r="RHE2" s="679"/>
      <c r="RHF2" s="679"/>
      <c r="RHG2" s="679"/>
      <c r="RHH2" s="679"/>
      <c r="RHI2" s="679"/>
      <c r="RHJ2" s="679"/>
      <c r="RHK2" s="679"/>
      <c r="RHL2" s="679"/>
      <c r="RHM2" s="679"/>
      <c r="RHN2" s="679"/>
      <c r="RHO2" s="679"/>
      <c r="RHP2" s="679"/>
      <c r="RHQ2" s="679"/>
      <c r="RHR2" s="679"/>
      <c r="RHS2" s="679"/>
      <c r="RHT2" s="679"/>
      <c r="RHU2" s="679"/>
      <c r="RHV2" s="679"/>
      <c r="RHW2" s="679"/>
      <c r="RHX2" s="679"/>
      <c r="RHY2" s="679"/>
      <c r="RHZ2" s="679"/>
      <c r="RIA2" s="679"/>
      <c r="RIB2" s="679"/>
      <c r="RIC2" s="679"/>
      <c r="RID2" s="679"/>
      <c r="RIE2" s="679"/>
      <c r="RIF2" s="679"/>
      <c r="RIG2" s="679"/>
      <c r="RIH2" s="679"/>
      <c r="RII2" s="679"/>
      <c r="RIJ2" s="679"/>
      <c r="RIK2" s="679"/>
      <c r="RIL2" s="679"/>
      <c r="RIM2" s="679"/>
      <c r="RIN2" s="679"/>
      <c r="RIO2" s="679"/>
      <c r="RIP2" s="679"/>
      <c r="RIQ2" s="679"/>
      <c r="RIR2" s="679"/>
      <c r="RIS2" s="679"/>
      <c r="RIT2" s="679"/>
      <c r="RIU2" s="679"/>
      <c r="RIV2" s="679"/>
      <c r="RIW2" s="679"/>
      <c r="RIX2" s="679"/>
      <c r="RIY2" s="679"/>
      <c r="RIZ2" s="679"/>
      <c r="RJA2" s="679"/>
      <c r="RJB2" s="679"/>
      <c r="RJC2" s="679"/>
      <c r="RJD2" s="679"/>
      <c r="RJE2" s="679"/>
      <c r="RJF2" s="679"/>
      <c r="RJG2" s="679"/>
      <c r="RJH2" s="679"/>
      <c r="RJI2" s="679"/>
      <c r="RJJ2" s="679"/>
      <c r="RJK2" s="679"/>
      <c r="RJL2" s="679"/>
      <c r="RJM2" s="679"/>
      <c r="RJN2" s="679"/>
      <c r="RJO2" s="679"/>
      <c r="RJP2" s="679"/>
      <c r="RJQ2" s="679"/>
      <c r="RJR2" s="679"/>
      <c r="RJS2" s="679"/>
      <c r="RJT2" s="679"/>
      <c r="RJU2" s="679"/>
      <c r="RJV2" s="679"/>
      <c r="RJW2" s="679"/>
      <c r="RJX2" s="679"/>
      <c r="RJY2" s="679"/>
      <c r="RJZ2" s="679"/>
      <c r="RKA2" s="679"/>
      <c r="RKB2" s="679"/>
      <c r="RKC2" s="679"/>
      <c r="RKD2" s="679"/>
      <c r="RKE2" s="679"/>
      <c r="RKF2" s="679"/>
      <c r="RKG2" s="679"/>
      <c r="RKH2" s="679"/>
      <c r="RKI2" s="679"/>
      <c r="RKJ2" s="679"/>
      <c r="RKK2" s="679"/>
      <c r="RKL2" s="679"/>
      <c r="RKM2" s="679"/>
      <c r="RKN2" s="679"/>
      <c r="RKO2" s="679"/>
      <c r="RKP2" s="679"/>
      <c r="RKQ2" s="679"/>
      <c r="RKR2" s="679"/>
      <c r="RKS2" s="679"/>
      <c r="RKT2" s="679"/>
      <c r="RKU2" s="679"/>
      <c r="RKV2" s="679"/>
      <c r="RKW2" s="679"/>
      <c r="RKX2" s="679"/>
      <c r="RKY2" s="679"/>
      <c r="RKZ2" s="679"/>
      <c r="RLA2" s="679"/>
      <c r="RLB2" s="679"/>
      <c r="RLC2" s="679"/>
      <c r="RLD2" s="679"/>
      <c r="RLE2" s="679"/>
      <c r="RLF2" s="679"/>
      <c r="RLG2" s="679"/>
      <c r="RLH2" s="679"/>
      <c r="RLI2" s="679"/>
      <c r="RLJ2" s="679"/>
      <c r="RLK2" s="679"/>
      <c r="RLL2" s="679"/>
      <c r="RLM2" s="679"/>
      <c r="RLN2" s="679"/>
      <c r="RLO2" s="679"/>
      <c r="RLP2" s="679"/>
      <c r="RLQ2" s="679"/>
      <c r="RLR2" s="679"/>
      <c r="RLS2" s="679"/>
      <c r="RLT2" s="679"/>
      <c r="RLU2" s="679"/>
      <c r="RLV2" s="679"/>
      <c r="RLW2" s="679"/>
      <c r="RLX2" s="679"/>
      <c r="RLY2" s="679"/>
      <c r="RLZ2" s="679"/>
      <c r="RMA2" s="679"/>
      <c r="RMB2" s="679"/>
      <c r="RMC2" s="679"/>
      <c r="RMD2" s="679"/>
      <c r="RME2" s="679"/>
      <c r="RMF2" s="679"/>
      <c r="RMG2" s="679"/>
      <c r="RMH2" s="679"/>
      <c r="RMI2" s="679"/>
      <c r="RMJ2" s="679"/>
      <c r="RMK2" s="679"/>
      <c r="RML2" s="679"/>
      <c r="RMM2" s="679"/>
      <c r="RMN2" s="679"/>
      <c r="RMO2" s="679"/>
      <c r="RMP2" s="679"/>
      <c r="RMQ2" s="679"/>
      <c r="RMR2" s="679"/>
      <c r="RMS2" s="679"/>
      <c r="RMT2" s="679"/>
      <c r="RMU2" s="679"/>
      <c r="RMV2" s="679"/>
      <c r="RMW2" s="679"/>
      <c r="RMX2" s="679"/>
      <c r="RMY2" s="679"/>
      <c r="RMZ2" s="679"/>
      <c r="RNA2" s="679"/>
      <c r="RNB2" s="679"/>
      <c r="RNC2" s="679"/>
      <c r="RND2" s="679"/>
      <c r="RNE2" s="679"/>
      <c r="RNF2" s="679"/>
      <c r="RNG2" s="679"/>
      <c r="RNH2" s="679"/>
      <c r="RNI2" s="679"/>
      <c r="RNJ2" s="679"/>
      <c r="RNK2" s="679"/>
      <c r="RNL2" s="679"/>
      <c r="RNM2" s="679"/>
      <c r="RNN2" s="679"/>
      <c r="RNO2" s="679"/>
      <c r="RNP2" s="679"/>
      <c r="RNQ2" s="679"/>
      <c r="RNR2" s="679"/>
      <c r="RNS2" s="679"/>
      <c r="RNT2" s="679"/>
      <c r="RNU2" s="679"/>
      <c r="RNV2" s="679"/>
      <c r="RNW2" s="679"/>
      <c r="RNX2" s="679"/>
      <c r="RNY2" s="679"/>
      <c r="RNZ2" s="679"/>
      <c r="ROA2" s="679"/>
      <c r="ROB2" s="679"/>
      <c r="ROC2" s="679"/>
      <c r="ROD2" s="679"/>
      <c r="ROE2" s="679"/>
      <c r="ROF2" s="679"/>
      <c r="ROG2" s="679"/>
      <c r="ROH2" s="679"/>
      <c r="ROI2" s="679"/>
      <c r="ROJ2" s="679"/>
      <c r="ROK2" s="679"/>
      <c r="ROL2" s="679"/>
      <c r="ROM2" s="679"/>
      <c r="RON2" s="679"/>
      <c r="ROO2" s="679"/>
      <c r="ROP2" s="679"/>
      <c r="ROQ2" s="679"/>
      <c r="ROR2" s="679"/>
      <c r="ROS2" s="679"/>
      <c r="ROT2" s="679"/>
      <c r="ROU2" s="679"/>
      <c r="ROV2" s="679"/>
      <c r="ROW2" s="679"/>
      <c r="ROX2" s="679"/>
      <c r="ROY2" s="679"/>
      <c r="ROZ2" s="679"/>
      <c r="RPA2" s="679"/>
      <c r="RPB2" s="679"/>
      <c r="RPC2" s="679"/>
      <c r="RPD2" s="679"/>
      <c r="RPE2" s="679"/>
      <c r="RPF2" s="679"/>
      <c r="RPG2" s="679"/>
      <c r="RPH2" s="679"/>
      <c r="RPI2" s="679"/>
      <c r="RPJ2" s="679"/>
      <c r="RPK2" s="679"/>
      <c r="RPL2" s="679"/>
      <c r="RPM2" s="679"/>
      <c r="RPN2" s="679"/>
      <c r="RPO2" s="679"/>
      <c r="RPP2" s="679"/>
      <c r="RPQ2" s="679"/>
      <c r="RPR2" s="679"/>
      <c r="RPS2" s="679"/>
      <c r="RPT2" s="679"/>
      <c r="RPU2" s="679"/>
      <c r="RPV2" s="679"/>
      <c r="RPW2" s="679"/>
      <c r="RPX2" s="679"/>
      <c r="RPY2" s="679"/>
      <c r="RPZ2" s="679"/>
      <c r="RQA2" s="679"/>
      <c r="RQB2" s="679"/>
      <c r="RQC2" s="679"/>
      <c r="RQD2" s="679"/>
      <c r="RQE2" s="679"/>
      <c r="RQF2" s="679"/>
      <c r="RQG2" s="679"/>
      <c r="RQH2" s="679"/>
      <c r="RQI2" s="679"/>
      <c r="RQJ2" s="679"/>
      <c r="RQK2" s="679"/>
      <c r="RQL2" s="679"/>
      <c r="RQM2" s="679"/>
      <c r="RQN2" s="679"/>
      <c r="RQO2" s="679"/>
      <c r="RQP2" s="679"/>
      <c r="RQQ2" s="679"/>
      <c r="RQR2" s="679"/>
      <c r="RQS2" s="679"/>
      <c r="RQT2" s="679"/>
      <c r="RQU2" s="679"/>
      <c r="RQV2" s="679"/>
      <c r="RQW2" s="679"/>
      <c r="RQX2" s="679"/>
      <c r="RQY2" s="679"/>
      <c r="RQZ2" s="679"/>
      <c r="RRA2" s="679"/>
      <c r="RRB2" s="679"/>
      <c r="RRC2" s="679"/>
      <c r="RRD2" s="679"/>
      <c r="RRE2" s="679"/>
      <c r="RRF2" s="679"/>
      <c r="RRG2" s="679"/>
      <c r="RRH2" s="679"/>
      <c r="RRI2" s="679"/>
      <c r="RRJ2" s="679"/>
      <c r="RRK2" s="679"/>
      <c r="RRL2" s="679"/>
      <c r="RRM2" s="679"/>
      <c r="RRN2" s="679"/>
      <c r="RRO2" s="679"/>
      <c r="RRP2" s="679"/>
      <c r="RRQ2" s="679"/>
      <c r="RRR2" s="679"/>
      <c r="RRS2" s="679"/>
      <c r="RRT2" s="679"/>
      <c r="RRU2" s="679"/>
      <c r="RRV2" s="679"/>
      <c r="RRW2" s="679"/>
      <c r="RRX2" s="679"/>
      <c r="RRY2" s="679"/>
      <c r="RRZ2" s="679"/>
      <c r="RSA2" s="679"/>
      <c r="RSB2" s="679"/>
      <c r="RSC2" s="679"/>
      <c r="RSD2" s="679"/>
      <c r="RSE2" s="679"/>
      <c r="RSF2" s="679"/>
      <c r="RSG2" s="679"/>
      <c r="RSH2" s="679"/>
      <c r="RSI2" s="679"/>
      <c r="RSJ2" s="679"/>
      <c r="RSK2" s="679"/>
      <c r="RSL2" s="679"/>
      <c r="RSM2" s="679"/>
      <c r="RSN2" s="679"/>
      <c r="RSO2" s="679"/>
      <c r="RSP2" s="679"/>
      <c r="RSQ2" s="679"/>
      <c r="RSR2" s="679"/>
      <c r="RSS2" s="679"/>
      <c r="RST2" s="679"/>
      <c r="RSU2" s="679"/>
      <c r="RSV2" s="679"/>
      <c r="RSW2" s="679"/>
      <c r="RSX2" s="679"/>
      <c r="RSY2" s="679"/>
      <c r="RSZ2" s="679"/>
      <c r="RTA2" s="679"/>
      <c r="RTB2" s="679"/>
      <c r="RTC2" s="679"/>
      <c r="RTD2" s="679"/>
      <c r="RTE2" s="679"/>
      <c r="RTF2" s="679"/>
      <c r="RTG2" s="679"/>
      <c r="RTH2" s="679"/>
      <c r="RTI2" s="679"/>
      <c r="RTJ2" s="679"/>
      <c r="RTK2" s="679"/>
      <c r="RTL2" s="679"/>
      <c r="RTM2" s="679"/>
      <c r="RTN2" s="679"/>
      <c r="RTO2" s="679"/>
      <c r="RTP2" s="679"/>
      <c r="RTQ2" s="679"/>
      <c r="RTR2" s="679"/>
      <c r="RTS2" s="679"/>
      <c r="RTT2" s="679"/>
      <c r="RTU2" s="679"/>
      <c r="RTV2" s="679"/>
      <c r="RTW2" s="679"/>
      <c r="RTX2" s="679"/>
      <c r="RTY2" s="679"/>
      <c r="RTZ2" s="679"/>
      <c r="RUA2" s="679"/>
      <c r="RUB2" s="679"/>
      <c r="RUC2" s="679"/>
      <c r="RUD2" s="679"/>
      <c r="RUE2" s="679"/>
      <c r="RUF2" s="679"/>
      <c r="RUG2" s="679"/>
      <c r="RUH2" s="679"/>
      <c r="RUI2" s="679"/>
      <c r="RUJ2" s="679"/>
      <c r="RUK2" s="679"/>
      <c r="RUL2" s="679"/>
      <c r="RUM2" s="679"/>
      <c r="RUN2" s="679"/>
      <c r="RUO2" s="679"/>
      <c r="RUP2" s="679"/>
      <c r="RUQ2" s="679"/>
      <c r="RUR2" s="679"/>
      <c r="RUS2" s="679"/>
      <c r="RUT2" s="679"/>
      <c r="RUU2" s="679"/>
      <c r="RUV2" s="679"/>
      <c r="RUW2" s="679"/>
      <c r="RUX2" s="679"/>
      <c r="RUY2" s="679"/>
      <c r="RUZ2" s="679"/>
      <c r="RVA2" s="679"/>
      <c r="RVB2" s="679"/>
      <c r="RVC2" s="679"/>
      <c r="RVD2" s="679"/>
      <c r="RVE2" s="679"/>
      <c r="RVF2" s="679"/>
      <c r="RVG2" s="679"/>
      <c r="RVH2" s="679"/>
      <c r="RVI2" s="679"/>
      <c r="RVJ2" s="679"/>
      <c r="RVK2" s="679"/>
      <c r="RVL2" s="679"/>
      <c r="RVM2" s="679"/>
      <c r="RVN2" s="679"/>
      <c r="RVO2" s="679"/>
      <c r="RVP2" s="679"/>
      <c r="RVQ2" s="679"/>
      <c r="RVR2" s="679"/>
      <c r="RVS2" s="679"/>
      <c r="RVT2" s="679"/>
      <c r="RVU2" s="679"/>
      <c r="RVV2" s="679"/>
      <c r="RVW2" s="679"/>
      <c r="RVX2" s="679"/>
      <c r="RVY2" s="679"/>
      <c r="RVZ2" s="679"/>
      <c r="RWA2" s="679"/>
      <c r="RWB2" s="679"/>
      <c r="RWC2" s="679"/>
      <c r="RWD2" s="679"/>
      <c r="RWE2" s="679"/>
      <c r="RWF2" s="679"/>
      <c r="RWG2" s="679"/>
      <c r="RWH2" s="679"/>
      <c r="RWI2" s="679"/>
      <c r="RWJ2" s="679"/>
      <c r="RWK2" s="679"/>
      <c r="RWL2" s="679"/>
      <c r="RWM2" s="679"/>
      <c r="RWN2" s="679"/>
      <c r="RWO2" s="679"/>
      <c r="RWP2" s="679"/>
      <c r="RWQ2" s="679"/>
      <c r="RWR2" s="679"/>
      <c r="RWS2" s="679"/>
      <c r="RWT2" s="679"/>
      <c r="RWU2" s="679"/>
      <c r="RWV2" s="679"/>
      <c r="RWW2" s="679"/>
      <c r="RWX2" s="679"/>
      <c r="RWY2" s="679"/>
      <c r="RWZ2" s="679"/>
      <c r="RXA2" s="679"/>
      <c r="RXB2" s="679"/>
      <c r="RXC2" s="679"/>
      <c r="RXD2" s="679"/>
      <c r="RXE2" s="679"/>
      <c r="RXF2" s="679"/>
      <c r="RXG2" s="679"/>
      <c r="RXH2" s="679"/>
      <c r="RXI2" s="679"/>
      <c r="RXJ2" s="679"/>
      <c r="RXK2" s="679"/>
      <c r="RXL2" s="679"/>
      <c r="RXM2" s="679"/>
      <c r="RXN2" s="679"/>
      <c r="RXO2" s="679"/>
      <c r="RXP2" s="679"/>
      <c r="RXQ2" s="679"/>
      <c r="RXR2" s="679"/>
      <c r="RXS2" s="679"/>
      <c r="RXT2" s="679"/>
      <c r="RXU2" s="679"/>
      <c r="RXV2" s="679"/>
      <c r="RXW2" s="679"/>
      <c r="RXX2" s="679"/>
      <c r="RXY2" s="679"/>
      <c r="RXZ2" s="679"/>
      <c r="RYA2" s="679"/>
      <c r="RYB2" s="679"/>
      <c r="RYC2" s="679"/>
      <c r="RYD2" s="679"/>
      <c r="RYE2" s="679"/>
      <c r="RYF2" s="679"/>
      <c r="RYG2" s="679"/>
      <c r="RYH2" s="679"/>
      <c r="RYI2" s="679"/>
      <c r="RYJ2" s="679"/>
      <c r="RYK2" s="679"/>
      <c r="RYL2" s="679"/>
      <c r="RYM2" s="679"/>
      <c r="RYN2" s="679"/>
      <c r="RYO2" s="679"/>
      <c r="RYP2" s="679"/>
      <c r="RYQ2" s="679"/>
      <c r="RYR2" s="679"/>
      <c r="RYS2" s="679"/>
      <c r="RYT2" s="679"/>
      <c r="RYU2" s="679"/>
      <c r="RYV2" s="679"/>
      <c r="RYW2" s="679"/>
      <c r="RYX2" s="679"/>
      <c r="RYY2" s="679"/>
      <c r="RYZ2" s="679"/>
      <c r="RZA2" s="679"/>
      <c r="RZB2" s="679"/>
      <c r="RZC2" s="679"/>
      <c r="RZD2" s="679"/>
      <c r="RZE2" s="679"/>
      <c r="RZF2" s="679"/>
      <c r="RZG2" s="679"/>
      <c r="RZH2" s="679"/>
      <c r="RZI2" s="679"/>
      <c r="RZJ2" s="679"/>
      <c r="RZK2" s="679"/>
      <c r="RZL2" s="679"/>
      <c r="RZM2" s="679"/>
      <c r="RZN2" s="679"/>
      <c r="RZO2" s="679"/>
      <c r="RZP2" s="679"/>
      <c r="RZQ2" s="679"/>
      <c r="RZR2" s="679"/>
      <c r="RZS2" s="679"/>
      <c r="RZT2" s="679"/>
      <c r="RZU2" s="679"/>
      <c r="RZV2" s="679"/>
      <c r="RZW2" s="679"/>
      <c r="RZX2" s="679"/>
      <c r="RZY2" s="679"/>
      <c r="RZZ2" s="679"/>
      <c r="SAA2" s="679"/>
      <c r="SAB2" s="679"/>
      <c r="SAC2" s="679"/>
      <c r="SAD2" s="679"/>
      <c r="SAE2" s="679"/>
      <c r="SAF2" s="679"/>
      <c r="SAG2" s="679"/>
      <c r="SAH2" s="679"/>
      <c r="SAI2" s="679"/>
      <c r="SAJ2" s="679"/>
      <c r="SAK2" s="679"/>
      <c r="SAL2" s="679"/>
      <c r="SAM2" s="679"/>
      <c r="SAN2" s="679"/>
      <c r="SAO2" s="679"/>
      <c r="SAP2" s="679"/>
      <c r="SAQ2" s="679"/>
      <c r="SAR2" s="679"/>
      <c r="SAS2" s="679"/>
      <c r="SAT2" s="679"/>
      <c r="SAU2" s="679"/>
      <c r="SAV2" s="679"/>
      <c r="SAW2" s="679"/>
      <c r="SAX2" s="679"/>
      <c r="SAY2" s="679"/>
      <c r="SAZ2" s="679"/>
      <c r="SBA2" s="679"/>
      <c r="SBB2" s="679"/>
      <c r="SBC2" s="679"/>
      <c r="SBD2" s="679"/>
      <c r="SBE2" s="679"/>
      <c r="SBF2" s="679"/>
      <c r="SBG2" s="679"/>
      <c r="SBH2" s="679"/>
      <c r="SBI2" s="679"/>
      <c r="SBJ2" s="679"/>
      <c r="SBK2" s="679"/>
      <c r="SBL2" s="679"/>
      <c r="SBM2" s="679"/>
      <c r="SBN2" s="679"/>
      <c r="SBO2" s="679"/>
      <c r="SBP2" s="679"/>
      <c r="SBQ2" s="679"/>
      <c r="SBR2" s="679"/>
      <c r="SBS2" s="679"/>
      <c r="SBT2" s="679"/>
      <c r="SBU2" s="679"/>
      <c r="SBV2" s="679"/>
      <c r="SBW2" s="679"/>
      <c r="SBX2" s="679"/>
      <c r="SBY2" s="679"/>
      <c r="SBZ2" s="679"/>
      <c r="SCA2" s="679"/>
      <c r="SCB2" s="679"/>
      <c r="SCC2" s="679"/>
      <c r="SCD2" s="679"/>
      <c r="SCE2" s="679"/>
      <c r="SCF2" s="679"/>
      <c r="SCG2" s="679"/>
      <c r="SCH2" s="679"/>
      <c r="SCI2" s="679"/>
      <c r="SCJ2" s="679"/>
      <c r="SCK2" s="679"/>
      <c r="SCL2" s="679"/>
      <c r="SCM2" s="679"/>
      <c r="SCN2" s="679"/>
      <c r="SCO2" s="679"/>
      <c r="SCP2" s="679"/>
      <c r="SCQ2" s="679"/>
      <c r="SCR2" s="679"/>
      <c r="SCS2" s="679"/>
      <c r="SCT2" s="679"/>
      <c r="SCU2" s="679"/>
      <c r="SCV2" s="679"/>
      <c r="SCW2" s="679"/>
      <c r="SCX2" s="679"/>
      <c r="SCY2" s="679"/>
      <c r="SCZ2" s="679"/>
      <c r="SDA2" s="679"/>
      <c r="SDB2" s="679"/>
      <c r="SDC2" s="679"/>
      <c r="SDD2" s="679"/>
      <c r="SDE2" s="679"/>
      <c r="SDF2" s="679"/>
      <c r="SDG2" s="679"/>
      <c r="SDH2" s="679"/>
      <c r="SDI2" s="679"/>
      <c r="SDJ2" s="679"/>
      <c r="SDK2" s="679"/>
      <c r="SDL2" s="679"/>
      <c r="SDM2" s="679"/>
      <c r="SDN2" s="679"/>
      <c r="SDO2" s="679"/>
      <c r="SDP2" s="679"/>
      <c r="SDQ2" s="679"/>
      <c r="SDR2" s="679"/>
      <c r="SDS2" s="679"/>
      <c r="SDT2" s="679"/>
      <c r="SDU2" s="679"/>
      <c r="SDV2" s="679"/>
      <c r="SDW2" s="679"/>
      <c r="SDX2" s="679"/>
      <c r="SDY2" s="679"/>
      <c r="SDZ2" s="679"/>
      <c r="SEA2" s="679"/>
      <c r="SEB2" s="679"/>
      <c r="SEC2" s="679"/>
      <c r="SED2" s="679"/>
      <c r="SEE2" s="679"/>
      <c r="SEF2" s="679"/>
      <c r="SEG2" s="679"/>
      <c r="SEH2" s="679"/>
      <c r="SEI2" s="679"/>
      <c r="SEJ2" s="679"/>
      <c r="SEK2" s="679"/>
      <c r="SEL2" s="679"/>
      <c r="SEM2" s="679"/>
      <c r="SEN2" s="679"/>
      <c r="SEO2" s="679"/>
      <c r="SEP2" s="679"/>
      <c r="SEQ2" s="679"/>
      <c r="SER2" s="679"/>
      <c r="SES2" s="679"/>
      <c r="SET2" s="679"/>
      <c r="SEU2" s="679"/>
      <c r="SEV2" s="679"/>
      <c r="SEW2" s="679"/>
      <c r="SEX2" s="679"/>
      <c r="SEY2" s="679"/>
      <c r="SEZ2" s="679"/>
      <c r="SFA2" s="679"/>
      <c r="SFB2" s="679"/>
      <c r="SFC2" s="679"/>
      <c r="SFD2" s="679"/>
      <c r="SFE2" s="679"/>
      <c r="SFF2" s="679"/>
      <c r="SFG2" s="679"/>
      <c r="SFH2" s="679"/>
      <c r="SFI2" s="679"/>
      <c r="SFJ2" s="679"/>
      <c r="SFK2" s="679"/>
      <c r="SFL2" s="679"/>
      <c r="SFM2" s="679"/>
      <c r="SFN2" s="679"/>
      <c r="SFO2" s="679"/>
      <c r="SFP2" s="679"/>
      <c r="SFQ2" s="679"/>
      <c r="SFR2" s="679"/>
      <c r="SFS2" s="679"/>
      <c r="SFT2" s="679"/>
      <c r="SFU2" s="679"/>
      <c r="SFV2" s="679"/>
      <c r="SFW2" s="679"/>
      <c r="SFX2" s="679"/>
      <c r="SFY2" s="679"/>
      <c r="SFZ2" s="679"/>
      <c r="SGA2" s="679"/>
      <c r="SGB2" s="679"/>
      <c r="SGC2" s="679"/>
      <c r="SGD2" s="679"/>
      <c r="SGE2" s="679"/>
      <c r="SGF2" s="679"/>
      <c r="SGG2" s="679"/>
      <c r="SGH2" s="679"/>
      <c r="SGI2" s="679"/>
      <c r="SGJ2" s="679"/>
      <c r="SGK2" s="679"/>
      <c r="SGL2" s="679"/>
      <c r="SGM2" s="679"/>
      <c r="SGN2" s="679"/>
      <c r="SGO2" s="679"/>
      <c r="SGP2" s="679"/>
      <c r="SGQ2" s="679"/>
      <c r="SGR2" s="679"/>
      <c r="SGS2" s="679"/>
      <c r="SGT2" s="679"/>
      <c r="SGU2" s="679"/>
      <c r="SGV2" s="679"/>
      <c r="SGW2" s="679"/>
      <c r="SGX2" s="679"/>
      <c r="SGY2" s="679"/>
      <c r="SGZ2" s="679"/>
      <c r="SHA2" s="679"/>
      <c r="SHB2" s="679"/>
      <c r="SHC2" s="679"/>
      <c r="SHD2" s="679"/>
      <c r="SHE2" s="679"/>
      <c r="SHF2" s="679"/>
      <c r="SHG2" s="679"/>
      <c r="SHH2" s="679"/>
      <c r="SHI2" s="679"/>
      <c r="SHJ2" s="679"/>
      <c r="SHK2" s="679"/>
      <c r="SHL2" s="679"/>
      <c r="SHM2" s="679"/>
      <c r="SHN2" s="679"/>
      <c r="SHO2" s="679"/>
      <c r="SHP2" s="679"/>
      <c r="SHQ2" s="679"/>
      <c r="SHR2" s="679"/>
      <c r="SHS2" s="679"/>
      <c r="SHT2" s="679"/>
      <c r="SHU2" s="679"/>
      <c r="SHV2" s="679"/>
      <c r="SHW2" s="679"/>
      <c r="SHX2" s="679"/>
      <c r="SHY2" s="679"/>
      <c r="SHZ2" s="679"/>
      <c r="SIA2" s="679"/>
      <c r="SIB2" s="679"/>
      <c r="SIC2" s="679"/>
      <c r="SID2" s="679"/>
      <c r="SIE2" s="679"/>
      <c r="SIF2" s="679"/>
      <c r="SIG2" s="679"/>
      <c r="SIH2" s="679"/>
      <c r="SII2" s="679"/>
      <c r="SIJ2" s="679"/>
      <c r="SIK2" s="679"/>
      <c r="SIL2" s="679"/>
      <c r="SIM2" s="679"/>
      <c r="SIN2" s="679"/>
      <c r="SIO2" s="679"/>
      <c r="SIP2" s="679"/>
      <c r="SIQ2" s="679"/>
      <c r="SIR2" s="679"/>
      <c r="SIS2" s="679"/>
      <c r="SIT2" s="679"/>
      <c r="SIU2" s="679"/>
      <c r="SIV2" s="679"/>
      <c r="SIW2" s="679"/>
      <c r="SIX2" s="679"/>
      <c r="SIY2" s="679"/>
      <c r="SIZ2" s="679"/>
      <c r="SJA2" s="679"/>
      <c r="SJB2" s="679"/>
      <c r="SJC2" s="679"/>
      <c r="SJD2" s="679"/>
      <c r="SJE2" s="679"/>
      <c r="SJF2" s="679"/>
      <c r="SJG2" s="679"/>
      <c r="SJH2" s="679"/>
      <c r="SJI2" s="679"/>
      <c r="SJJ2" s="679"/>
      <c r="SJK2" s="679"/>
      <c r="SJL2" s="679"/>
      <c r="SJM2" s="679"/>
      <c r="SJN2" s="679"/>
      <c r="SJO2" s="679"/>
      <c r="SJP2" s="679"/>
      <c r="SJQ2" s="679"/>
      <c r="SJR2" s="679"/>
      <c r="SJS2" s="679"/>
      <c r="SJT2" s="679"/>
      <c r="SJU2" s="679"/>
      <c r="SJV2" s="679"/>
      <c r="SJW2" s="679"/>
      <c r="SJX2" s="679"/>
      <c r="SJY2" s="679"/>
      <c r="SJZ2" s="679"/>
      <c r="SKA2" s="679"/>
      <c r="SKB2" s="679"/>
      <c r="SKC2" s="679"/>
      <c r="SKD2" s="679"/>
      <c r="SKE2" s="679"/>
      <c r="SKF2" s="679"/>
      <c r="SKG2" s="679"/>
      <c r="SKH2" s="679"/>
      <c r="SKI2" s="679"/>
      <c r="SKJ2" s="679"/>
      <c r="SKK2" s="679"/>
      <c r="SKL2" s="679"/>
      <c r="SKM2" s="679"/>
      <c r="SKN2" s="679"/>
      <c r="SKO2" s="679"/>
      <c r="SKP2" s="679"/>
      <c r="SKQ2" s="679"/>
      <c r="SKR2" s="679"/>
      <c r="SKS2" s="679"/>
      <c r="SKT2" s="679"/>
      <c r="SKU2" s="679"/>
      <c r="SKV2" s="679"/>
      <c r="SKW2" s="679"/>
      <c r="SKX2" s="679"/>
      <c r="SKY2" s="679"/>
      <c r="SKZ2" s="679"/>
      <c r="SLA2" s="679"/>
      <c r="SLB2" s="679"/>
      <c r="SLC2" s="679"/>
      <c r="SLD2" s="679"/>
      <c r="SLE2" s="679"/>
      <c r="SLF2" s="679"/>
      <c r="SLG2" s="679"/>
      <c r="SLH2" s="679"/>
      <c r="SLI2" s="679"/>
      <c r="SLJ2" s="679"/>
      <c r="SLK2" s="679"/>
      <c r="SLL2" s="679"/>
      <c r="SLM2" s="679"/>
      <c r="SLN2" s="679"/>
      <c r="SLO2" s="679"/>
      <c r="SLP2" s="679"/>
      <c r="SLQ2" s="679"/>
      <c r="SLR2" s="679"/>
      <c r="SLS2" s="679"/>
      <c r="SLT2" s="679"/>
      <c r="SLU2" s="679"/>
      <c r="SLV2" s="679"/>
      <c r="SLW2" s="679"/>
      <c r="SLX2" s="679"/>
      <c r="SLY2" s="679"/>
      <c r="SLZ2" s="679"/>
      <c r="SMA2" s="679"/>
      <c r="SMB2" s="679"/>
      <c r="SMC2" s="679"/>
      <c r="SMD2" s="679"/>
      <c r="SME2" s="679"/>
      <c r="SMF2" s="679"/>
      <c r="SMG2" s="679"/>
      <c r="SMH2" s="679"/>
      <c r="SMI2" s="679"/>
      <c r="SMJ2" s="679"/>
      <c r="SMK2" s="679"/>
      <c r="SML2" s="679"/>
      <c r="SMM2" s="679"/>
      <c r="SMN2" s="679"/>
      <c r="SMO2" s="679"/>
      <c r="SMP2" s="679"/>
      <c r="SMQ2" s="679"/>
      <c r="SMR2" s="679"/>
      <c r="SMS2" s="679"/>
      <c r="SMT2" s="679"/>
      <c r="SMU2" s="679"/>
      <c r="SMV2" s="679"/>
      <c r="SMW2" s="679"/>
      <c r="SMX2" s="679"/>
      <c r="SMY2" s="679"/>
      <c r="SMZ2" s="679"/>
      <c r="SNA2" s="679"/>
      <c r="SNB2" s="679"/>
      <c r="SNC2" s="679"/>
      <c r="SND2" s="679"/>
      <c r="SNE2" s="679"/>
      <c r="SNF2" s="679"/>
      <c r="SNG2" s="679"/>
      <c r="SNH2" s="679"/>
      <c r="SNI2" s="679"/>
      <c r="SNJ2" s="679"/>
      <c r="SNK2" s="679"/>
      <c r="SNL2" s="679"/>
      <c r="SNM2" s="679"/>
      <c r="SNN2" s="679"/>
      <c r="SNO2" s="679"/>
      <c r="SNP2" s="679"/>
      <c r="SNQ2" s="679"/>
      <c r="SNR2" s="679"/>
      <c r="SNS2" s="679"/>
      <c r="SNT2" s="679"/>
      <c r="SNU2" s="679"/>
      <c r="SNV2" s="679"/>
      <c r="SNW2" s="679"/>
      <c r="SNX2" s="679"/>
      <c r="SNY2" s="679"/>
      <c r="SNZ2" s="679"/>
      <c r="SOA2" s="679"/>
      <c r="SOB2" s="679"/>
      <c r="SOC2" s="679"/>
      <c r="SOD2" s="679"/>
      <c r="SOE2" s="679"/>
      <c r="SOF2" s="679"/>
      <c r="SOG2" s="679"/>
      <c r="SOH2" s="679"/>
      <c r="SOI2" s="679"/>
      <c r="SOJ2" s="679"/>
      <c r="SOK2" s="679"/>
      <c r="SOL2" s="679"/>
      <c r="SOM2" s="679"/>
      <c r="SON2" s="679"/>
      <c r="SOO2" s="679"/>
      <c r="SOP2" s="679"/>
      <c r="SOQ2" s="679"/>
      <c r="SOR2" s="679"/>
      <c r="SOS2" s="679"/>
      <c r="SOT2" s="679"/>
      <c r="SOU2" s="679"/>
      <c r="SOV2" s="679"/>
      <c r="SOW2" s="679"/>
      <c r="SOX2" s="679"/>
      <c r="SOY2" s="679"/>
      <c r="SOZ2" s="679"/>
      <c r="SPA2" s="679"/>
      <c r="SPB2" s="679"/>
      <c r="SPC2" s="679"/>
      <c r="SPD2" s="679"/>
      <c r="SPE2" s="679"/>
      <c r="SPF2" s="679"/>
      <c r="SPG2" s="679"/>
      <c r="SPH2" s="679"/>
      <c r="SPI2" s="679"/>
      <c r="SPJ2" s="679"/>
      <c r="SPK2" s="679"/>
      <c r="SPL2" s="679"/>
      <c r="SPM2" s="679"/>
      <c r="SPN2" s="679"/>
      <c r="SPO2" s="679"/>
      <c r="SPP2" s="679"/>
      <c r="SPQ2" s="679"/>
      <c r="SPR2" s="679"/>
      <c r="SPS2" s="679"/>
      <c r="SPT2" s="679"/>
      <c r="SPU2" s="679"/>
      <c r="SPV2" s="679"/>
      <c r="SPW2" s="679"/>
      <c r="SPX2" s="679"/>
      <c r="SPY2" s="679"/>
      <c r="SPZ2" s="679"/>
      <c r="SQA2" s="679"/>
      <c r="SQB2" s="679"/>
      <c r="SQC2" s="679"/>
      <c r="SQD2" s="679"/>
      <c r="SQE2" s="679"/>
      <c r="SQF2" s="679"/>
      <c r="SQG2" s="679"/>
      <c r="SQH2" s="679"/>
      <c r="SQI2" s="679"/>
      <c r="SQJ2" s="679"/>
      <c r="SQK2" s="679"/>
      <c r="SQL2" s="679"/>
      <c r="SQM2" s="679"/>
      <c r="SQN2" s="679"/>
      <c r="SQO2" s="679"/>
      <c r="SQP2" s="679"/>
      <c r="SQQ2" s="679"/>
      <c r="SQR2" s="679"/>
      <c r="SQS2" s="679"/>
      <c r="SQT2" s="679"/>
      <c r="SQU2" s="679"/>
      <c r="SQV2" s="679"/>
      <c r="SQW2" s="679"/>
      <c r="SQX2" s="679"/>
      <c r="SQY2" s="679"/>
      <c r="SQZ2" s="679"/>
      <c r="SRA2" s="679"/>
      <c r="SRB2" s="679"/>
      <c r="SRC2" s="679"/>
      <c r="SRD2" s="679"/>
      <c r="SRE2" s="679"/>
      <c r="SRF2" s="679"/>
      <c r="SRG2" s="679"/>
      <c r="SRH2" s="679"/>
      <c r="SRI2" s="679"/>
      <c r="SRJ2" s="679"/>
      <c r="SRK2" s="679"/>
      <c r="SRL2" s="679"/>
      <c r="SRM2" s="679"/>
      <c r="SRN2" s="679"/>
      <c r="SRO2" s="679"/>
      <c r="SRP2" s="679"/>
      <c r="SRQ2" s="679"/>
      <c r="SRR2" s="679"/>
      <c r="SRS2" s="679"/>
      <c r="SRT2" s="679"/>
      <c r="SRU2" s="679"/>
      <c r="SRV2" s="679"/>
      <c r="SRW2" s="679"/>
      <c r="SRX2" s="679"/>
      <c r="SRY2" s="679"/>
      <c r="SRZ2" s="679"/>
      <c r="SSA2" s="679"/>
      <c r="SSB2" s="679"/>
      <c r="SSC2" s="679"/>
      <c r="SSD2" s="679"/>
      <c r="SSE2" s="679"/>
      <c r="SSF2" s="679"/>
      <c r="SSG2" s="679"/>
      <c r="SSH2" s="679"/>
      <c r="SSI2" s="679"/>
      <c r="SSJ2" s="679"/>
      <c r="SSK2" s="679"/>
      <c r="SSL2" s="679"/>
      <c r="SSM2" s="679"/>
      <c r="SSN2" s="679"/>
      <c r="SSO2" s="679"/>
      <c r="SSP2" s="679"/>
      <c r="SSQ2" s="679"/>
      <c r="SSR2" s="679"/>
      <c r="SSS2" s="679"/>
      <c r="SST2" s="679"/>
      <c r="SSU2" s="679"/>
      <c r="SSV2" s="679"/>
      <c r="SSW2" s="679"/>
      <c r="SSX2" s="679"/>
      <c r="SSY2" s="679"/>
      <c r="SSZ2" s="679"/>
      <c r="STA2" s="679"/>
      <c r="STB2" s="679"/>
      <c r="STC2" s="679"/>
      <c r="STD2" s="679"/>
      <c r="STE2" s="679"/>
      <c r="STF2" s="679"/>
      <c r="STG2" s="679"/>
      <c r="STH2" s="679"/>
      <c r="STI2" s="679"/>
      <c r="STJ2" s="679"/>
      <c r="STK2" s="679"/>
      <c r="STL2" s="679"/>
      <c r="STM2" s="679"/>
      <c r="STN2" s="679"/>
      <c r="STO2" s="679"/>
      <c r="STP2" s="679"/>
      <c r="STQ2" s="679"/>
      <c r="STR2" s="679"/>
      <c r="STS2" s="679"/>
      <c r="STT2" s="679"/>
      <c r="STU2" s="679"/>
      <c r="STV2" s="679"/>
      <c r="STW2" s="679"/>
      <c r="STX2" s="679"/>
      <c r="STY2" s="679"/>
      <c r="STZ2" s="679"/>
      <c r="SUA2" s="679"/>
      <c r="SUB2" s="679"/>
      <c r="SUC2" s="679"/>
      <c r="SUD2" s="679"/>
      <c r="SUE2" s="679"/>
      <c r="SUF2" s="679"/>
      <c r="SUG2" s="679"/>
      <c r="SUH2" s="679"/>
      <c r="SUI2" s="679"/>
      <c r="SUJ2" s="679"/>
      <c r="SUK2" s="679"/>
      <c r="SUL2" s="679"/>
      <c r="SUM2" s="679"/>
      <c r="SUN2" s="679"/>
      <c r="SUO2" s="679"/>
      <c r="SUP2" s="679"/>
      <c r="SUQ2" s="679"/>
      <c r="SUR2" s="679"/>
      <c r="SUS2" s="679"/>
      <c r="SUT2" s="679"/>
      <c r="SUU2" s="679"/>
      <c r="SUV2" s="679"/>
      <c r="SUW2" s="679"/>
      <c r="SUX2" s="679"/>
      <c r="SUY2" s="679"/>
      <c r="SUZ2" s="679"/>
      <c r="SVA2" s="679"/>
      <c r="SVB2" s="679"/>
      <c r="SVC2" s="679"/>
      <c r="SVD2" s="679"/>
      <c r="SVE2" s="679"/>
      <c r="SVF2" s="679"/>
      <c r="SVG2" s="679"/>
      <c r="SVH2" s="679"/>
      <c r="SVI2" s="679"/>
      <c r="SVJ2" s="679"/>
      <c r="SVK2" s="679"/>
      <c r="SVL2" s="679"/>
      <c r="SVM2" s="679"/>
      <c r="SVN2" s="679"/>
      <c r="SVO2" s="679"/>
      <c r="SVP2" s="679"/>
      <c r="SVQ2" s="679"/>
      <c r="SVR2" s="679"/>
      <c r="SVS2" s="679"/>
      <c r="SVT2" s="679"/>
      <c r="SVU2" s="679"/>
      <c r="SVV2" s="679"/>
      <c r="SVW2" s="679"/>
      <c r="SVX2" s="679"/>
      <c r="SVY2" s="679"/>
      <c r="SVZ2" s="679"/>
      <c r="SWA2" s="679"/>
      <c r="SWB2" s="679"/>
      <c r="SWC2" s="679"/>
      <c r="SWD2" s="679"/>
      <c r="SWE2" s="679"/>
      <c r="SWF2" s="679"/>
      <c r="SWG2" s="679"/>
      <c r="SWH2" s="679"/>
      <c r="SWI2" s="679"/>
      <c r="SWJ2" s="679"/>
      <c r="SWK2" s="679"/>
      <c r="SWL2" s="679"/>
      <c r="SWM2" s="679"/>
      <c r="SWN2" s="679"/>
      <c r="SWO2" s="679"/>
      <c r="SWP2" s="679"/>
      <c r="SWQ2" s="679"/>
      <c r="SWR2" s="679"/>
      <c r="SWS2" s="679"/>
      <c r="SWT2" s="679"/>
      <c r="SWU2" s="679"/>
      <c r="SWV2" s="679"/>
      <c r="SWW2" s="679"/>
      <c r="SWX2" s="679"/>
      <c r="SWY2" s="679"/>
      <c r="SWZ2" s="679"/>
      <c r="SXA2" s="679"/>
      <c r="SXB2" s="679"/>
      <c r="SXC2" s="679"/>
      <c r="SXD2" s="679"/>
      <c r="SXE2" s="679"/>
      <c r="SXF2" s="679"/>
      <c r="SXG2" s="679"/>
      <c r="SXH2" s="679"/>
      <c r="SXI2" s="679"/>
      <c r="SXJ2" s="679"/>
      <c r="SXK2" s="679"/>
      <c r="SXL2" s="679"/>
      <c r="SXM2" s="679"/>
      <c r="SXN2" s="679"/>
      <c r="SXO2" s="679"/>
      <c r="SXP2" s="679"/>
      <c r="SXQ2" s="679"/>
      <c r="SXR2" s="679"/>
      <c r="SXS2" s="679"/>
      <c r="SXT2" s="679"/>
      <c r="SXU2" s="679"/>
      <c r="SXV2" s="679"/>
      <c r="SXW2" s="679"/>
      <c r="SXX2" s="679"/>
      <c r="SXY2" s="679"/>
      <c r="SXZ2" s="679"/>
      <c r="SYA2" s="679"/>
      <c r="SYB2" s="679"/>
      <c r="SYC2" s="679"/>
      <c r="SYD2" s="679"/>
      <c r="SYE2" s="679"/>
      <c r="SYF2" s="679"/>
      <c r="SYG2" s="679"/>
      <c r="SYH2" s="679"/>
      <c r="SYI2" s="679"/>
      <c r="SYJ2" s="679"/>
      <c r="SYK2" s="679"/>
      <c r="SYL2" s="679"/>
      <c r="SYM2" s="679"/>
      <c r="SYN2" s="679"/>
      <c r="SYO2" s="679"/>
      <c r="SYP2" s="679"/>
      <c r="SYQ2" s="679"/>
      <c r="SYR2" s="679"/>
      <c r="SYS2" s="679"/>
      <c r="SYT2" s="679"/>
      <c r="SYU2" s="679"/>
      <c r="SYV2" s="679"/>
      <c r="SYW2" s="679"/>
      <c r="SYX2" s="679"/>
      <c r="SYY2" s="679"/>
      <c r="SYZ2" s="679"/>
      <c r="SZA2" s="679"/>
      <c r="SZB2" s="679"/>
      <c r="SZC2" s="679"/>
      <c r="SZD2" s="679"/>
      <c r="SZE2" s="679"/>
      <c r="SZF2" s="679"/>
      <c r="SZG2" s="679"/>
      <c r="SZH2" s="679"/>
      <c r="SZI2" s="679"/>
      <c r="SZJ2" s="679"/>
      <c r="SZK2" s="679"/>
      <c r="SZL2" s="679"/>
      <c r="SZM2" s="679"/>
      <c r="SZN2" s="679"/>
      <c r="SZO2" s="679"/>
      <c r="SZP2" s="679"/>
      <c r="SZQ2" s="679"/>
      <c r="SZR2" s="679"/>
      <c r="SZS2" s="679"/>
      <c r="SZT2" s="679"/>
      <c r="SZU2" s="679"/>
      <c r="SZV2" s="679"/>
      <c r="SZW2" s="679"/>
      <c r="SZX2" s="679"/>
      <c r="SZY2" s="679"/>
      <c r="SZZ2" s="679"/>
      <c r="TAA2" s="679"/>
      <c r="TAB2" s="679"/>
      <c r="TAC2" s="679"/>
      <c r="TAD2" s="679"/>
      <c r="TAE2" s="679"/>
      <c r="TAF2" s="679"/>
      <c r="TAG2" s="679"/>
      <c r="TAH2" s="679"/>
      <c r="TAI2" s="679"/>
      <c r="TAJ2" s="679"/>
      <c r="TAK2" s="679"/>
      <c r="TAL2" s="679"/>
      <c r="TAM2" s="679"/>
      <c r="TAN2" s="679"/>
      <c r="TAO2" s="679"/>
      <c r="TAP2" s="679"/>
      <c r="TAQ2" s="679"/>
      <c r="TAR2" s="679"/>
      <c r="TAS2" s="679"/>
      <c r="TAT2" s="679"/>
      <c r="TAU2" s="679"/>
      <c r="TAV2" s="679"/>
      <c r="TAW2" s="679"/>
      <c r="TAX2" s="679"/>
      <c r="TAY2" s="679"/>
      <c r="TAZ2" s="679"/>
      <c r="TBA2" s="679"/>
      <c r="TBB2" s="679"/>
      <c r="TBC2" s="679"/>
      <c r="TBD2" s="679"/>
      <c r="TBE2" s="679"/>
      <c r="TBF2" s="679"/>
      <c r="TBG2" s="679"/>
      <c r="TBH2" s="679"/>
      <c r="TBI2" s="679"/>
      <c r="TBJ2" s="679"/>
      <c r="TBK2" s="679"/>
      <c r="TBL2" s="679"/>
      <c r="TBM2" s="679"/>
      <c r="TBN2" s="679"/>
      <c r="TBO2" s="679"/>
      <c r="TBP2" s="679"/>
      <c r="TBQ2" s="679"/>
      <c r="TBR2" s="679"/>
      <c r="TBS2" s="679"/>
      <c r="TBT2" s="679"/>
      <c r="TBU2" s="679"/>
      <c r="TBV2" s="679"/>
      <c r="TBW2" s="679"/>
      <c r="TBX2" s="679"/>
      <c r="TBY2" s="679"/>
      <c r="TBZ2" s="679"/>
      <c r="TCA2" s="679"/>
      <c r="TCB2" s="679"/>
      <c r="TCC2" s="679"/>
      <c r="TCD2" s="679"/>
      <c r="TCE2" s="679"/>
      <c r="TCF2" s="679"/>
      <c r="TCG2" s="679"/>
      <c r="TCH2" s="679"/>
      <c r="TCI2" s="679"/>
      <c r="TCJ2" s="679"/>
      <c r="TCK2" s="679"/>
      <c r="TCL2" s="679"/>
      <c r="TCM2" s="679"/>
      <c r="TCN2" s="679"/>
      <c r="TCO2" s="679"/>
      <c r="TCP2" s="679"/>
      <c r="TCQ2" s="679"/>
      <c r="TCR2" s="679"/>
      <c r="TCS2" s="679"/>
      <c r="TCT2" s="679"/>
      <c r="TCU2" s="679"/>
      <c r="TCV2" s="679"/>
      <c r="TCW2" s="679"/>
      <c r="TCX2" s="679"/>
      <c r="TCY2" s="679"/>
      <c r="TCZ2" s="679"/>
      <c r="TDA2" s="679"/>
      <c r="TDB2" s="679"/>
      <c r="TDC2" s="679"/>
      <c r="TDD2" s="679"/>
      <c r="TDE2" s="679"/>
      <c r="TDF2" s="679"/>
      <c r="TDG2" s="679"/>
      <c r="TDH2" s="679"/>
      <c r="TDI2" s="679"/>
      <c r="TDJ2" s="679"/>
      <c r="TDK2" s="679"/>
      <c r="TDL2" s="679"/>
      <c r="TDM2" s="679"/>
      <c r="TDN2" s="679"/>
      <c r="TDO2" s="679"/>
      <c r="TDP2" s="679"/>
      <c r="TDQ2" s="679"/>
      <c r="TDR2" s="679"/>
      <c r="TDS2" s="679"/>
      <c r="TDT2" s="679"/>
      <c r="TDU2" s="679"/>
      <c r="TDV2" s="679"/>
      <c r="TDW2" s="679"/>
      <c r="TDX2" s="679"/>
      <c r="TDY2" s="679"/>
      <c r="TDZ2" s="679"/>
      <c r="TEA2" s="679"/>
      <c r="TEB2" s="679"/>
      <c r="TEC2" s="679"/>
      <c r="TED2" s="679"/>
      <c r="TEE2" s="679"/>
      <c r="TEF2" s="679"/>
      <c r="TEG2" s="679"/>
      <c r="TEH2" s="679"/>
      <c r="TEI2" s="679"/>
      <c r="TEJ2" s="679"/>
      <c r="TEK2" s="679"/>
      <c r="TEL2" s="679"/>
      <c r="TEM2" s="679"/>
      <c r="TEN2" s="679"/>
      <c r="TEO2" s="679"/>
      <c r="TEP2" s="679"/>
      <c r="TEQ2" s="679"/>
      <c r="TER2" s="679"/>
      <c r="TES2" s="679"/>
      <c r="TET2" s="679"/>
      <c r="TEU2" s="679"/>
      <c r="TEV2" s="679"/>
      <c r="TEW2" s="679"/>
      <c r="TEX2" s="679"/>
      <c r="TEY2" s="679"/>
      <c r="TEZ2" s="679"/>
      <c r="TFA2" s="679"/>
      <c r="TFB2" s="679"/>
      <c r="TFC2" s="679"/>
      <c r="TFD2" s="679"/>
      <c r="TFE2" s="679"/>
      <c r="TFF2" s="679"/>
      <c r="TFG2" s="679"/>
      <c r="TFH2" s="679"/>
      <c r="TFI2" s="679"/>
      <c r="TFJ2" s="679"/>
      <c r="TFK2" s="679"/>
      <c r="TFL2" s="679"/>
      <c r="TFM2" s="679"/>
      <c r="TFN2" s="679"/>
      <c r="TFO2" s="679"/>
      <c r="TFP2" s="679"/>
      <c r="TFQ2" s="679"/>
      <c r="TFR2" s="679"/>
      <c r="TFS2" s="679"/>
      <c r="TFT2" s="679"/>
      <c r="TFU2" s="679"/>
      <c r="TFV2" s="679"/>
      <c r="TFW2" s="679"/>
      <c r="TFX2" s="679"/>
      <c r="TFY2" s="679"/>
      <c r="TFZ2" s="679"/>
      <c r="TGA2" s="679"/>
      <c r="TGB2" s="679"/>
      <c r="TGC2" s="679"/>
      <c r="TGD2" s="679"/>
      <c r="TGE2" s="679"/>
      <c r="TGF2" s="679"/>
      <c r="TGG2" s="679"/>
      <c r="TGH2" s="679"/>
      <c r="TGI2" s="679"/>
      <c r="TGJ2" s="679"/>
      <c r="TGK2" s="679"/>
      <c r="TGL2" s="679"/>
      <c r="TGM2" s="679"/>
      <c r="TGN2" s="679"/>
      <c r="TGO2" s="679"/>
      <c r="TGP2" s="679"/>
      <c r="TGQ2" s="679"/>
      <c r="TGR2" s="679"/>
      <c r="TGS2" s="679"/>
      <c r="TGT2" s="679"/>
      <c r="TGU2" s="679"/>
      <c r="TGV2" s="679"/>
      <c r="TGW2" s="679"/>
      <c r="TGX2" s="679"/>
      <c r="TGY2" s="679"/>
      <c r="TGZ2" s="679"/>
      <c r="THA2" s="679"/>
      <c r="THB2" s="679"/>
      <c r="THC2" s="679"/>
      <c r="THD2" s="679"/>
      <c r="THE2" s="679"/>
      <c r="THF2" s="679"/>
      <c r="THG2" s="679"/>
      <c r="THH2" s="679"/>
      <c r="THI2" s="679"/>
      <c r="THJ2" s="679"/>
      <c r="THK2" s="679"/>
      <c r="THL2" s="679"/>
      <c r="THM2" s="679"/>
      <c r="THN2" s="679"/>
      <c r="THO2" s="679"/>
      <c r="THP2" s="679"/>
      <c r="THQ2" s="679"/>
      <c r="THR2" s="679"/>
      <c r="THS2" s="679"/>
      <c r="THT2" s="679"/>
      <c r="THU2" s="679"/>
      <c r="THV2" s="679"/>
      <c r="THW2" s="679"/>
      <c r="THX2" s="679"/>
      <c r="THY2" s="679"/>
      <c r="THZ2" s="679"/>
      <c r="TIA2" s="679"/>
      <c r="TIB2" s="679"/>
      <c r="TIC2" s="679"/>
      <c r="TID2" s="679"/>
      <c r="TIE2" s="679"/>
      <c r="TIF2" s="679"/>
      <c r="TIG2" s="679"/>
      <c r="TIH2" s="679"/>
      <c r="TII2" s="679"/>
      <c r="TIJ2" s="679"/>
      <c r="TIK2" s="679"/>
      <c r="TIL2" s="679"/>
      <c r="TIM2" s="679"/>
      <c r="TIN2" s="679"/>
      <c r="TIO2" s="679"/>
      <c r="TIP2" s="679"/>
      <c r="TIQ2" s="679"/>
      <c r="TIR2" s="679"/>
      <c r="TIS2" s="679"/>
      <c r="TIT2" s="679"/>
      <c r="TIU2" s="679"/>
      <c r="TIV2" s="679"/>
      <c r="TIW2" s="679"/>
      <c r="TIX2" s="679"/>
      <c r="TIY2" s="679"/>
      <c r="TIZ2" s="679"/>
      <c r="TJA2" s="679"/>
      <c r="TJB2" s="679"/>
      <c r="TJC2" s="679"/>
      <c r="TJD2" s="679"/>
      <c r="TJE2" s="679"/>
      <c r="TJF2" s="679"/>
      <c r="TJG2" s="679"/>
      <c r="TJH2" s="679"/>
      <c r="TJI2" s="679"/>
      <c r="TJJ2" s="679"/>
      <c r="TJK2" s="679"/>
      <c r="TJL2" s="679"/>
      <c r="TJM2" s="679"/>
      <c r="TJN2" s="679"/>
      <c r="TJO2" s="679"/>
      <c r="TJP2" s="679"/>
      <c r="TJQ2" s="679"/>
      <c r="TJR2" s="679"/>
      <c r="TJS2" s="679"/>
      <c r="TJT2" s="679"/>
      <c r="TJU2" s="679"/>
      <c r="TJV2" s="679"/>
      <c r="TJW2" s="679"/>
      <c r="TJX2" s="679"/>
      <c r="TJY2" s="679"/>
      <c r="TJZ2" s="679"/>
      <c r="TKA2" s="679"/>
      <c r="TKB2" s="679"/>
      <c r="TKC2" s="679"/>
      <c r="TKD2" s="679"/>
      <c r="TKE2" s="679"/>
      <c r="TKF2" s="679"/>
      <c r="TKG2" s="679"/>
      <c r="TKH2" s="679"/>
      <c r="TKI2" s="679"/>
      <c r="TKJ2" s="679"/>
      <c r="TKK2" s="679"/>
      <c r="TKL2" s="679"/>
      <c r="TKM2" s="679"/>
      <c r="TKN2" s="679"/>
      <c r="TKO2" s="679"/>
      <c r="TKP2" s="679"/>
      <c r="TKQ2" s="679"/>
      <c r="TKR2" s="679"/>
      <c r="TKS2" s="679"/>
      <c r="TKT2" s="679"/>
      <c r="TKU2" s="679"/>
      <c r="TKV2" s="679"/>
      <c r="TKW2" s="679"/>
      <c r="TKX2" s="679"/>
      <c r="TKY2" s="679"/>
      <c r="TKZ2" s="679"/>
      <c r="TLA2" s="679"/>
      <c r="TLB2" s="679"/>
      <c r="TLC2" s="679"/>
      <c r="TLD2" s="679"/>
      <c r="TLE2" s="679"/>
      <c r="TLF2" s="679"/>
      <c r="TLG2" s="679"/>
      <c r="TLH2" s="679"/>
      <c r="TLI2" s="679"/>
      <c r="TLJ2" s="679"/>
      <c r="TLK2" s="679"/>
      <c r="TLL2" s="679"/>
      <c r="TLM2" s="679"/>
      <c r="TLN2" s="679"/>
      <c r="TLO2" s="679"/>
      <c r="TLP2" s="679"/>
      <c r="TLQ2" s="679"/>
      <c r="TLR2" s="679"/>
      <c r="TLS2" s="679"/>
      <c r="TLT2" s="679"/>
      <c r="TLU2" s="679"/>
      <c r="TLV2" s="679"/>
      <c r="TLW2" s="679"/>
      <c r="TLX2" s="679"/>
      <c r="TLY2" s="679"/>
      <c r="TLZ2" s="679"/>
      <c r="TMA2" s="679"/>
      <c r="TMB2" s="679"/>
      <c r="TMC2" s="679"/>
      <c r="TMD2" s="679"/>
      <c r="TME2" s="679"/>
      <c r="TMF2" s="679"/>
      <c r="TMG2" s="679"/>
      <c r="TMH2" s="679"/>
      <c r="TMI2" s="679"/>
      <c r="TMJ2" s="679"/>
      <c r="TMK2" s="679"/>
      <c r="TML2" s="679"/>
      <c r="TMM2" s="679"/>
      <c r="TMN2" s="679"/>
      <c r="TMO2" s="679"/>
      <c r="TMP2" s="679"/>
      <c r="TMQ2" s="679"/>
      <c r="TMR2" s="679"/>
      <c r="TMS2" s="679"/>
      <c r="TMT2" s="679"/>
      <c r="TMU2" s="679"/>
      <c r="TMV2" s="679"/>
      <c r="TMW2" s="679"/>
      <c r="TMX2" s="679"/>
      <c r="TMY2" s="679"/>
      <c r="TMZ2" s="679"/>
      <c r="TNA2" s="679"/>
      <c r="TNB2" s="679"/>
      <c r="TNC2" s="679"/>
      <c r="TND2" s="679"/>
      <c r="TNE2" s="679"/>
      <c r="TNF2" s="679"/>
      <c r="TNG2" s="679"/>
      <c r="TNH2" s="679"/>
      <c r="TNI2" s="679"/>
      <c r="TNJ2" s="679"/>
      <c r="TNK2" s="679"/>
      <c r="TNL2" s="679"/>
      <c r="TNM2" s="679"/>
      <c r="TNN2" s="679"/>
      <c r="TNO2" s="679"/>
      <c r="TNP2" s="679"/>
      <c r="TNQ2" s="679"/>
      <c r="TNR2" s="679"/>
      <c r="TNS2" s="679"/>
      <c r="TNT2" s="679"/>
      <c r="TNU2" s="679"/>
      <c r="TNV2" s="679"/>
      <c r="TNW2" s="679"/>
      <c r="TNX2" s="679"/>
      <c r="TNY2" s="679"/>
      <c r="TNZ2" s="679"/>
      <c r="TOA2" s="679"/>
      <c r="TOB2" s="679"/>
      <c r="TOC2" s="679"/>
      <c r="TOD2" s="679"/>
      <c r="TOE2" s="679"/>
      <c r="TOF2" s="679"/>
      <c r="TOG2" s="679"/>
      <c r="TOH2" s="679"/>
      <c r="TOI2" s="679"/>
      <c r="TOJ2" s="679"/>
      <c r="TOK2" s="679"/>
      <c r="TOL2" s="679"/>
      <c r="TOM2" s="679"/>
      <c r="TON2" s="679"/>
      <c r="TOO2" s="679"/>
      <c r="TOP2" s="679"/>
      <c r="TOQ2" s="679"/>
      <c r="TOR2" s="679"/>
      <c r="TOS2" s="679"/>
      <c r="TOT2" s="679"/>
      <c r="TOU2" s="679"/>
      <c r="TOV2" s="679"/>
      <c r="TOW2" s="679"/>
      <c r="TOX2" s="679"/>
      <c r="TOY2" s="679"/>
      <c r="TOZ2" s="679"/>
      <c r="TPA2" s="679"/>
      <c r="TPB2" s="679"/>
      <c r="TPC2" s="679"/>
      <c r="TPD2" s="679"/>
      <c r="TPE2" s="679"/>
      <c r="TPF2" s="679"/>
      <c r="TPG2" s="679"/>
      <c r="TPH2" s="679"/>
      <c r="TPI2" s="679"/>
      <c r="TPJ2" s="679"/>
      <c r="TPK2" s="679"/>
      <c r="TPL2" s="679"/>
      <c r="TPM2" s="679"/>
      <c r="TPN2" s="679"/>
      <c r="TPO2" s="679"/>
      <c r="TPP2" s="679"/>
      <c r="TPQ2" s="679"/>
      <c r="TPR2" s="679"/>
      <c r="TPS2" s="679"/>
      <c r="TPT2" s="679"/>
      <c r="TPU2" s="679"/>
      <c r="TPV2" s="679"/>
      <c r="TPW2" s="679"/>
      <c r="TPX2" s="679"/>
      <c r="TPY2" s="679"/>
      <c r="TPZ2" s="679"/>
      <c r="TQA2" s="679"/>
      <c r="TQB2" s="679"/>
      <c r="TQC2" s="679"/>
      <c r="TQD2" s="679"/>
      <c r="TQE2" s="679"/>
      <c r="TQF2" s="679"/>
      <c r="TQG2" s="679"/>
      <c r="TQH2" s="679"/>
      <c r="TQI2" s="679"/>
      <c r="TQJ2" s="679"/>
      <c r="TQK2" s="679"/>
      <c r="TQL2" s="679"/>
      <c r="TQM2" s="679"/>
      <c r="TQN2" s="679"/>
      <c r="TQO2" s="679"/>
      <c r="TQP2" s="679"/>
      <c r="TQQ2" s="679"/>
      <c r="TQR2" s="679"/>
      <c r="TQS2" s="679"/>
      <c r="TQT2" s="679"/>
      <c r="TQU2" s="679"/>
      <c r="TQV2" s="679"/>
      <c r="TQW2" s="679"/>
      <c r="TQX2" s="679"/>
      <c r="TQY2" s="679"/>
      <c r="TQZ2" s="679"/>
      <c r="TRA2" s="679"/>
      <c r="TRB2" s="679"/>
      <c r="TRC2" s="679"/>
      <c r="TRD2" s="679"/>
      <c r="TRE2" s="679"/>
      <c r="TRF2" s="679"/>
      <c r="TRG2" s="679"/>
      <c r="TRH2" s="679"/>
      <c r="TRI2" s="679"/>
      <c r="TRJ2" s="679"/>
      <c r="TRK2" s="679"/>
      <c r="TRL2" s="679"/>
      <c r="TRM2" s="679"/>
      <c r="TRN2" s="679"/>
      <c r="TRO2" s="679"/>
      <c r="TRP2" s="679"/>
      <c r="TRQ2" s="679"/>
      <c r="TRR2" s="679"/>
      <c r="TRS2" s="679"/>
      <c r="TRT2" s="679"/>
      <c r="TRU2" s="679"/>
      <c r="TRV2" s="679"/>
      <c r="TRW2" s="679"/>
      <c r="TRX2" s="679"/>
      <c r="TRY2" s="679"/>
      <c r="TRZ2" s="679"/>
      <c r="TSA2" s="679"/>
      <c r="TSB2" s="679"/>
      <c r="TSC2" s="679"/>
      <c r="TSD2" s="679"/>
      <c r="TSE2" s="679"/>
      <c r="TSF2" s="679"/>
      <c r="TSG2" s="679"/>
      <c r="TSH2" s="679"/>
      <c r="TSI2" s="679"/>
      <c r="TSJ2" s="679"/>
      <c r="TSK2" s="679"/>
      <c r="TSL2" s="679"/>
      <c r="TSM2" s="679"/>
      <c r="TSN2" s="679"/>
      <c r="TSO2" s="679"/>
      <c r="TSP2" s="679"/>
      <c r="TSQ2" s="679"/>
      <c r="TSR2" s="679"/>
      <c r="TSS2" s="679"/>
      <c r="TST2" s="679"/>
      <c r="TSU2" s="679"/>
      <c r="TSV2" s="679"/>
      <c r="TSW2" s="679"/>
      <c r="TSX2" s="679"/>
      <c r="TSY2" s="679"/>
      <c r="TSZ2" s="679"/>
      <c r="TTA2" s="679"/>
      <c r="TTB2" s="679"/>
      <c r="TTC2" s="679"/>
      <c r="TTD2" s="679"/>
      <c r="TTE2" s="679"/>
      <c r="TTF2" s="679"/>
      <c r="TTG2" s="679"/>
      <c r="TTH2" s="679"/>
      <c r="TTI2" s="679"/>
      <c r="TTJ2" s="679"/>
      <c r="TTK2" s="679"/>
      <c r="TTL2" s="679"/>
      <c r="TTM2" s="679"/>
      <c r="TTN2" s="679"/>
      <c r="TTO2" s="679"/>
      <c r="TTP2" s="679"/>
      <c r="TTQ2" s="679"/>
      <c r="TTR2" s="679"/>
      <c r="TTS2" s="679"/>
      <c r="TTT2" s="679"/>
      <c r="TTU2" s="679"/>
      <c r="TTV2" s="679"/>
      <c r="TTW2" s="679"/>
      <c r="TTX2" s="679"/>
      <c r="TTY2" s="679"/>
      <c r="TTZ2" s="679"/>
      <c r="TUA2" s="679"/>
      <c r="TUB2" s="679"/>
      <c r="TUC2" s="679"/>
      <c r="TUD2" s="679"/>
      <c r="TUE2" s="679"/>
      <c r="TUF2" s="679"/>
      <c r="TUG2" s="679"/>
      <c r="TUH2" s="679"/>
      <c r="TUI2" s="679"/>
      <c r="TUJ2" s="679"/>
      <c r="TUK2" s="679"/>
      <c r="TUL2" s="679"/>
      <c r="TUM2" s="679"/>
      <c r="TUN2" s="679"/>
      <c r="TUO2" s="679"/>
      <c r="TUP2" s="679"/>
      <c r="TUQ2" s="679"/>
      <c r="TUR2" s="679"/>
      <c r="TUS2" s="679"/>
      <c r="TUT2" s="679"/>
      <c r="TUU2" s="679"/>
      <c r="TUV2" s="679"/>
      <c r="TUW2" s="679"/>
      <c r="TUX2" s="679"/>
      <c r="TUY2" s="679"/>
      <c r="TUZ2" s="679"/>
      <c r="TVA2" s="679"/>
      <c r="TVB2" s="679"/>
      <c r="TVC2" s="679"/>
      <c r="TVD2" s="679"/>
      <c r="TVE2" s="679"/>
      <c r="TVF2" s="679"/>
      <c r="TVG2" s="679"/>
      <c r="TVH2" s="679"/>
      <c r="TVI2" s="679"/>
      <c r="TVJ2" s="679"/>
      <c r="TVK2" s="679"/>
      <c r="TVL2" s="679"/>
      <c r="TVM2" s="679"/>
      <c r="TVN2" s="679"/>
      <c r="TVO2" s="679"/>
      <c r="TVP2" s="679"/>
      <c r="TVQ2" s="679"/>
      <c r="TVR2" s="679"/>
      <c r="TVS2" s="679"/>
      <c r="TVT2" s="679"/>
      <c r="TVU2" s="679"/>
      <c r="TVV2" s="679"/>
      <c r="TVW2" s="679"/>
      <c r="TVX2" s="679"/>
      <c r="TVY2" s="679"/>
      <c r="TVZ2" s="679"/>
      <c r="TWA2" s="679"/>
      <c r="TWB2" s="679"/>
      <c r="TWC2" s="679"/>
      <c r="TWD2" s="679"/>
      <c r="TWE2" s="679"/>
      <c r="TWF2" s="679"/>
      <c r="TWG2" s="679"/>
      <c r="TWH2" s="679"/>
      <c r="TWI2" s="679"/>
      <c r="TWJ2" s="679"/>
      <c r="TWK2" s="679"/>
      <c r="TWL2" s="679"/>
      <c r="TWM2" s="679"/>
      <c r="TWN2" s="679"/>
      <c r="TWO2" s="679"/>
      <c r="TWP2" s="679"/>
      <c r="TWQ2" s="679"/>
      <c r="TWR2" s="679"/>
      <c r="TWS2" s="679"/>
      <c r="TWT2" s="679"/>
      <c r="TWU2" s="679"/>
      <c r="TWV2" s="679"/>
      <c r="TWW2" s="679"/>
      <c r="TWX2" s="679"/>
      <c r="TWY2" s="679"/>
      <c r="TWZ2" s="679"/>
      <c r="TXA2" s="679"/>
      <c r="TXB2" s="679"/>
      <c r="TXC2" s="679"/>
      <c r="TXD2" s="679"/>
      <c r="TXE2" s="679"/>
      <c r="TXF2" s="679"/>
      <c r="TXG2" s="679"/>
      <c r="TXH2" s="679"/>
      <c r="TXI2" s="679"/>
      <c r="TXJ2" s="679"/>
      <c r="TXK2" s="679"/>
      <c r="TXL2" s="679"/>
      <c r="TXM2" s="679"/>
      <c r="TXN2" s="679"/>
      <c r="TXO2" s="679"/>
      <c r="TXP2" s="679"/>
      <c r="TXQ2" s="679"/>
      <c r="TXR2" s="679"/>
      <c r="TXS2" s="679"/>
      <c r="TXT2" s="679"/>
      <c r="TXU2" s="679"/>
      <c r="TXV2" s="679"/>
      <c r="TXW2" s="679"/>
      <c r="TXX2" s="679"/>
      <c r="TXY2" s="679"/>
      <c r="TXZ2" s="679"/>
      <c r="TYA2" s="679"/>
      <c r="TYB2" s="679"/>
      <c r="TYC2" s="679"/>
      <c r="TYD2" s="679"/>
      <c r="TYE2" s="679"/>
      <c r="TYF2" s="679"/>
      <c r="TYG2" s="679"/>
      <c r="TYH2" s="679"/>
      <c r="TYI2" s="679"/>
      <c r="TYJ2" s="679"/>
      <c r="TYK2" s="679"/>
      <c r="TYL2" s="679"/>
      <c r="TYM2" s="679"/>
      <c r="TYN2" s="679"/>
      <c r="TYO2" s="679"/>
      <c r="TYP2" s="679"/>
      <c r="TYQ2" s="679"/>
      <c r="TYR2" s="679"/>
      <c r="TYS2" s="679"/>
      <c r="TYT2" s="679"/>
      <c r="TYU2" s="679"/>
      <c r="TYV2" s="679"/>
      <c r="TYW2" s="679"/>
      <c r="TYX2" s="679"/>
      <c r="TYY2" s="679"/>
      <c r="TYZ2" s="679"/>
      <c r="TZA2" s="679"/>
      <c r="TZB2" s="679"/>
      <c r="TZC2" s="679"/>
      <c r="TZD2" s="679"/>
      <c r="TZE2" s="679"/>
      <c r="TZF2" s="679"/>
      <c r="TZG2" s="679"/>
      <c r="TZH2" s="679"/>
      <c r="TZI2" s="679"/>
      <c r="TZJ2" s="679"/>
      <c r="TZK2" s="679"/>
      <c r="TZL2" s="679"/>
      <c r="TZM2" s="679"/>
      <c r="TZN2" s="679"/>
      <c r="TZO2" s="679"/>
      <c r="TZP2" s="679"/>
      <c r="TZQ2" s="679"/>
      <c r="TZR2" s="679"/>
      <c r="TZS2" s="679"/>
      <c r="TZT2" s="679"/>
      <c r="TZU2" s="679"/>
      <c r="TZV2" s="679"/>
      <c r="TZW2" s="679"/>
      <c r="TZX2" s="679"/>
      <c r="TZY2" s="679"/>
      <c r="TZZ2" s="679"/>
      <c r="UAA2" s="679"/>
      <c r="UAB2" s="679"/>
      <c r="UAC2" s="679"/>
      <c r="UAD2" s="679"/>
      <c r="UAE2" s="679"/>
      <c r="UAF2" s="679"/>
      <c r="UAG2" s="679"/>
      <c r="UAH2" s="679"/>
      <c r="UAI2" s="679"/>
      <c r="UAJ2" s="679"/>
      <c r="UAK2" s="679"/>
      <c r="UAL2" s="679"/>
      <c r="UAM2" s="679"/>
      <c r="UAN2" s="679"/>
      <c r="UAO2" s="679"/>
      <c r="UAP2" s="679"/>
      <c r="UAQ2" s="679"/>
      <c r="UAR2" s="679"/>
      <c r="UAS2" s="679"/>
      <c r="UAT2" s="679"/>
      <c r="UAU2" s="679"/>
      <c r="UAV2" s="679"/>
      <c r="UAW2" s="679"/>
      <c r="UAX2" s="679"/>
      <c r="UAY2" s="679"/>
      <c r="UAZ2" s="679"/>
      <c r="UBA2" s="679"/>
      <c r="UBB2" s="679"/>
      <c r="UBC2" s="679"/>
      <c r="UBD2" s="679"/>
      <c r="UBE2" s="679"/>
      <c r="UBF2" s="679"/>
      <c r="UBG2" s="679"/>
      <c r="UBH2" s="679"/>
      <c r="UBI2" s="679"/>
      <c r="UBJ2" s="679"/>
      <c r="UBK2" s="679"/>
      <c r="UBL2" s="679"/>
      <c r="UBM2" s="679"/>
      <c r="UBN2" s="679"/>
      <c r="UBO2" s="679"/>
      <c r="UBP2" s="679"/>
      <c r="UBQ2" s="679"/>
      <c r="UBR2" s="679"/>
      <c r="UBS2" s="679"/>
      <c r="UBT2" s="679"/>
      <c r="UBU2" s="679"/>
      <c r="UBV2" s="679"/>
      <c r="UBW2" s="679"/>
      <c r="UBX2" s="679"/>
      <c r="UBY2" s="679"/>
      <c r="UBZ2" s="679"/>
      <c r="UCA2" s="679"/>
      <c r="UCB2" s="679"/>
      <c r="UCC2" s="679"/>
      <c r="UCD2" s="679"/>
      <c r="UCE2" s="679"/>
      <c r="UCF2" s="679"/>
      <c r="UCG2" s="679"/>
      <c r="UCH2" s="679"/>
      <c r="UCI2" s="679"/>
      <c r="UCJ2" s="679"/>
      <c r="UCK2" s="679"/>
      <c r="UCL2" s="679"/>
      <c r="UCM2" s="679"/>
      <c r="UCN2" s="679"/>
      <c r="UCO2" s="679"/>
      <c r="UCP2" s="679"/>
      <c r="UCQ2" s="679"/>
      <c r="UCR2" s="679"/>
      <c r="UCS2" s="679"/>
      <c r="UCT2" s="679"/>
      <c r="UCU2" s="679"/>
      <c r="UCV2" s="679"/>
      <c r="UCW2" s="679"/>
      <c r="UCX2" s="679"/>
      <c r="UCY2" s="679"/>
      <c r="UCZ2" s="679"/>
      <c r="UDA2" s="679"/>
      <c r="UDB2" s="679"/>
      <c r="UDC2" s="679"/>
      <c r="UDD2" s="679"/>
      <c r="UDE2" s="679"/>
      <c r="UDF2" s="679"/>
      <c r="UDG2" s="679"/>
      <c r="UDH2" s="679"/>
      <c r="UDI2" s="679"/>
      <c r="UDJ2" s="679"/>
      <c r="UDK2" s="679"/>
      <c r="UDL2" s="679"/>
      <c r="UDM2" s="679"/>
      <c r="UDN2" s="679"/>
      <c r="UDO2" s="679"/>
      <c r="UDP2" s="679"/>
      <c r="UDQ2" s="679"/>
      <c r="UDR2" s="679"/>
      <c r="UDS2" s="679"/>
      <c r="UDT2" s="679"/>
      <c r="UDU2" s="679"/>
      <c r="UDV2" s="679"/>
      <c r="UDW2" s="679"/>
      <c r="UDX2" s="679"/>
      <c r="UDY2" s="679"/>
      <c r="UDZ2" s="679"/>
      <c r="UEA2" s="679"/>
      <c r="UEB2" s="679"/>
      <c r="UEC2" s="679"/>
      <c r="UED2" s="679"/>
      <c r="UEE2" s="679"/>
      <c r="UEF2" s="679"/>
      <c r="UEG2" s="679"/>
      <c r="UEH2" s="679"/>
      <c r="UEI2" s="679"/>
      <c r="UEJ2" s="679"/>
      <c r="UEK2" s="679"/>
      <c r="UEL2" s="679"/>
      <c r="UEM2" s="679"/>
      <c r="UEN2" s="679"/>
      <c r="UEO2" s="679"/>
      <c r="UEP2" s="679"/>
      <c r="UEQ2" s="679"/>
      <c r="UER2" s="679"/>
      <c r="UES2" s="679"/>
      <c r="UET2" s="679"/>
      <c r="UEU2" s="679"/>
      <c r="UEV2" s="679"/>
      <c r="UEW2" s="679"/>
      <c r="UEX2" s="679"/>
      <c r="UEY2" s="679"/>
      <c r="UEZ2" s="679"/>
      <c r="UFA2" s="679"/>
      <c r="UFB2" s="679"/>
      <c r="UFC2" s="679"/>
      <c r="UFD2" s="679"/>
      <c r="UFE2" s="679"/>
      <c r="UFF2" s="679"/>
      <c r="UFG2" s="679"/>
      <c r="UFH2" s="679"/>
      <c r="UFI2" s="679"/>
      <c r="UFJ2" s="679"/>
      <c r="UFK2" s="679"/>
      <c r="UFL2" s="679"/>
      <c r="UFM2" s="679"/>
      <c r="UFN2" s="679"/>
      <c r="UFO2" s="679"/>
      <c r="UFP2" s="679"/>
      <c r="UFQ2" s="679"/>
      <c r="UFR2" s="679"/>
      <c r="UFS2" s="679"/>
      <c r="UFT2" s="679"/>
      <c r="UFU2" s="679"/>
      <c r="UFV2" s="679"/>
      <c r="UFW2" s="679"/>
      <c r="UFX2" s="679"/>
      <c r="UFY2" s="679"/>
      <c r="UFZ2" s="679"/>
      <c r="UGA2" s="679"/>
      <c r="UGB2" s="679"/>
      <c r="UGC2" s="679"/>
      <c r="UGD2" s="679"/>
      <c r="UGE2" s="679"/>
      <c r="UGF2" s="679"/>
      <c r="UGG2" s="679"/>
      <c r="UGH2" s="679"/>
      <c r="UGI2" s="679"/>
      <c r="UGJ2" s="679"/>
      <c r="UGK2" s="679"/>
      <c r="UGL2" s="679"/>
      <c r="UGM2" s="679"/>
      <c r="UGN2" s="679"/>
      <c r="UGO2" s="679"/>
      <c r="UGP2" s="679"/>
      <c r="UGQ2" s="679"/>
      <c r="UGR2" s="679"/>
      <c r="UGS2" s="679"/>
      <c r="UGT2" s="679"/>
      <c r="UGU2" s="679"/>
      <c r="UGV2" s="679"/>
      <c r="UGW2" s="679"/>
      <c r="UGX2" s="679"/>
      <c r="UGY2" s="679"/>
      <c r="UGZ2" s="679"/>
      <c r="UHA2" s="679"/>
      <c r="UHB2" s="679"/>
      <c r="UHC2" s="679"/>
      <c r="UHD2" s="679"/>
      <c r="UHE2" s="679"/>
      <c r="UHF2" s="679"/>
      <c r="UHG2" s="679"/>
      <c r="UHH2" s="679"/>
      <c r="UHI2" s="679"/>
      <c r="UHJ2" s="679"/>
      <c r="UHK2" s="679"/>
      <c r="UHL2" s="679"/>
      <c r="UHM2" s="679"/>
      <c r="UHN2" s="679"/>
      <c r="UHO2" s="679"/>
      <c r="UHP2" s="679"/>
      <c r="UHQ2" s="679"/>
      <c r="UHR2" s="679"/>
      <c r="UHS2" s="679"/>
      <c r="UHT2" s="679"/>
      <c r="UHU2" s="679"/>
      <c r="UHV2" s="679"/>
      <c r="UHW2" s="679"/>
      <c r="UHX2" s="679"/>
      <c r="UHY2" s="679"/>
      <c r="UHZ2" s="679"/>
      <c r="UIA2" s="679"/>
      <c r="UIB2" s="679"/>
      <c r="UIC2" s="679"/>
      <c r="UID2" s="679"/>
      <c r="UIE2" s="679"/>
      <c r="UIF2" s="679"/>
      <c r="UIG2" s="679"/>
      <c r="UIH2" s="679"/>
      <c r="UII2" s="679"/>
      <c r="UIJ2" s="679"/>
      <c r="UIK2" s="679"/>
      <c r="UIL2" s="679"/>
      <c r="UIM2" s="679"/>
      <c r="UIN2" s="679"/>
      <c r="UIO2" s="679"/>
      <c r="UIP2" s="679"/>
      <c r="UIQ2" s="679"/>
      <c r="UIR2" s="679"/>
      <c r="UIS2" s="679"/>
      <c r="UIT2" s="679"/>
      <c r="UIU2" s="679"/>
      <c r="UIV2" s="679"/>
      <c r="UIW2" s="679"/>
      <c r="UIX2" s="679"/>
      <c r="UIY2" s="679"/>
      <c r="UIZ2" s="679"/>
      <c r="UJA2" s="679"/>
      <c r="UJB2" s="679"/>
      <c r="UJC2" s="679"/>
      <c r="UJD2" s="679"/>
      <c r="UJE2" s="679"/>
      <c r="UJF2" s="679"/>
      <c r="UJG2" s="679"/>
      <c r="UJH2" s="679"/>
      <c r="UJI2" s="679"/>
      <c r="UJJ2" s="679"/>
      <c r="UJK2" s="679"/>
      <c r="UJL2" s="679"/>
      <c r="UJM2" s="679"/>
      <c r="UJN2" s="679"/>
      <c r="UJO2" s="679"/>
      <c r="UJP2" s="679"/>
      <c r="UJQ2" s="679"/>
      <c r="UJR2" s="679"/>
      <c r="UJS2" s="679"/>
      <c r="UJT2" s="679"/>
      <c r="UJU2" s="679"/>
      <c r="UJV2" s="679"/>
      <c r="UJW2" s="679"/>
      <c r="UJX2" s="679"/>
      <c r="UJY2" s="679"/>
      <c r="UJZ2" s="679"/>
      <c r="UKA2" s="679"/>
      <c r="UKB2" s="679"/>
      <c r="UKC2" s="679"/>
      <c r="UKD2" s="679"/>
      <c r="UKE2" s="679"/>
      <c r="UKF2" s="679"/>
      <c r="UKG2" s="679"/>
      <c r="UKH2" s="679"/>
      <c r="UKI2" s="679"/>
      <c r="UKJ2" s="679"/>
      <c r="UKK2" s="679"/>
      <c r="UKL2" s="679"/>
      <c r="UKM2" s="679"/>
      <c r="UKN2" s="679"/>
      <c r="UKO2" s="679"/>
      <c r="UKP2" s="679"/>
      <c r="UKQ2" s="679"/>
      <c r="UKR2" s="679"/>
      <c r="UKS2" s="679"/>
      <c r="UKT2" s="679"/>
      <c r="UKU2" s="679"/>
      <c r="UKV2" s="679"/>
      <c r="UKW2" s="679"/>
      <c r="UKX2" s="679"/>
      <c r="UKY2" s="679"/>
      <c r="UKZ2" s="679"/>
      <c r="ULA2" s="679"/>
      <c r="ULB2" s="679"/>
      <c r="ULC2" s="679"/>
      <c r="ULD2" s="679"/>
      <c r="ULE2" s="679"/>
      <c r="ULF2" s="679"/>
      <c r="ULG2" s="679"/>
      <c r="ULH2" s="679"/>
      <c r="ULI2" s="679"/>
      <c r="ULJ2" s="679"/>
      <c r="ULK2" s="679"/>
      <c r="ULL2" s="679"/>
      <c r="ULM2" s="679"/>
      <c r="ULN2" s="679"/>
      <c r="ULO2" s="679"/>
      <c r="ULP2" s="679"/>
      <c r="ULQ2" s="679"/>
      <c r="ULR2" s="679"/>
      <c r="ULS2" s="679"/>
      <c r="ULT2" s="679"/>
      <c r="ULU2" s="679"/>
      <c r="ULV2" s="679"/>
      <c r="ULW2" s="679"/>
      <c r="ULX2" s="679"/>
      <c r="ULY2" s="679"/>
      <c r="ULZ2" s="679"/>
      <c r="UMA2" s="679"/>
      <c r="UMB2" s="679"/>
      <c r="UMC2" s="679"/>
      <c r="UMD2" s="679"/>
      <c r="UME2" s="679"/>
      <c r="UMF2" s="679"/>
      <c r="UMG2" s="679"/>
      <c r="UMH2" s="679"/>
      <c r="UMI2" s="679"/>
      <c r="UMJ2" s="679"/>
      <c r="UMK2" s="679"/>
      <c r="UML2" s="679"/>
      <c r="UMM2" s="679"/>
      <c r="UMN2" s="679"/>
      <c r="UMO2" s="679"/>
      <c r="UMP2" s="679"/>
      <c r="UMQ2" s="679"/>
      <c r="UMR2" s="679"/>
      <c r="UMS2" s="679"/>
      <c r="UMT2" s="679"/>
      <c r="UMU2" s="679"/>
      <c r="UMV2" s="679"/>
      <c r="UMW2" s="679"/>
      <c r="UMX2" s="679"/>
      <c r="UMY2" s="679"/>
      <c r="UMZ2" s="679"/>
      <c r="UNA2" s="679"/>
      <c r="UNB2" s="679"/>
      <c r="UNC2" s="679"/>
      <c r="UND2" s="679"/>
      <c r="UNE2" s="679"/>
      <c r="UNF2" s="679"/>
      <c r="UNG2" s="679"/>
      <c r="UNH2" s="679"/>
      <c r="UNI2" s="679"/>
      <c r="UNJ2" s="679"/>
      <c r="UNK2" s="679"/>
      <c r="UNL2" s="679"/>
      <c r="UNM2" s="679"/>
      <c r="UNN2" s="679"/>
      <c r="UNO2" s="679"/>
      <c r="UNP2" s="679"/>
      <c r="UNQ2" s="679"/>
      <c r="UNR2" s="679"/>
      <c r="UNS2" s="679"/>
      <c r="UNT2" s="679"/>
      <c r="UNU2" s="679"/>
      <c r="UNV2" s="679"/>
      <c r="UNW2" s="679"/>
      <c r="UNX2" s="679"/>
      <c r="UNY2" s="679"/>
      <c r="UNZ2" s="679"/>
      <c r="UOA2" s="679"/>
      <c r="UOB2" s="679"/>
      <c r="UOC2" s="679"/>
      <c r="UOD2" s="679"/>
      <c r="UOE2" s="679"/>
      <c r="UOF2" s="679"/>
      <c r="UOG2" s="679"/>
      <c r="UOH2" s="679"/>
      <c r="UOI2" s="679"/>
      <c r="UOJ2" s="679"/>
      <c r="UOK2" s="679"/>
      <c r="UOL2" s="679"/>
      <c r="UOM2" s="679"/>
      <c r="UON2" s="679"/>
      <c r="UOO2" s="679"/>
      <c r="UOP2" s="679"/>
      <c r="UOQ2" s="679"/>
      <c r="UOR2" s="679"/>
      <c r="UOS2" s="679"/>
      <c r="UOT2" s="679"/>
      <c r="UOU2" s="679"/>
      <c r="UOV2" s="679"/>
      <c r="UOW2" s="679"/>
      <c r="UOX2" s="679"/>
      <c r="UOY2" s="679"/>
      <c r="UOZ2" s="679"/>
      <c r="UPA2" s="679"/>
      <c r="UPB2" s="679"/>
      <c r="UPC2" s="679"/>
      <c r="UPD2" s="679"/>
      <c r="UPE2" s="679"/>
      <c r="UPF2" s="679"/>
      <c r="UPG2" s="679"/>
      <c r="UPH2" s="679"/>
      <c r="UPI2" s="679"/>
      <c r="UPJ2" s="679"/>
      <c r="UPK2" s="679"/>
      <c r="UPL2" s="679"/>
      <c r="UPM2" s="679"/>
      <c r="UPN2" s="679"/>
      <c r="UPO2" s="679"/>
      <c r="UPP2" s="679"/>
      <c r="UPQ2" s="679"/>
      <c r="UPR2" s="679"/>
      <c r="UPS2" s="679"/>
      <c r="UPT2" s="679"/>
      <c r="UPU2" s="679"/>
      <c r="UPV2" s="679"/>
      <c r="UPW2" s="679"/>
      <c r="UPX2" s="679"/>
      <c r="UPY2" s="679"/>
      <c r="UPZ2" s="679"/>
      <c r="UQA2" s="679"/>
      <c r="UQB2" s="679"/>
      <c r="UQC2" s="679"/>
      <c r="UQD2" s="679"/>
      <c r="UQE2" s="679"/>
      <c r="UQF2" s="679"/>
      <c r="UQG2" s="679"/>
      <c r="UQH2" s="679"/>
      <c r="UQI2" s="679"/>
      <c r="UQJ2" s="679"/>
      <c r="UQK2" s="679"/>
      <c r="UQL2" s="679"/>
      <c r="UQM2" s="679"/>
      <c r="UQN2" s="679"/>
      <c r="UQO2" s="679"/>
      <c r="UQP2" s="679"/>
      <c r="UQQ2" s="679"/>
      <c r="UQR2" s="679"/>
      <c r="UQS2" s="679"/>
      <c r="UQT2" s="679"/>
      <c r="UQU2" s="679"/>
      <c r="UQV2" s="679"/>
      <c r="UQW2" s="679"/>
      <c r="UQX2" s="679"/>
      <c r="UQY2" s="679"/>
      <c r="UQZ2" s="679"/>
      <c r="URA2" s="679"/>
      <c r="URB2" s="679"/>
      <c r="URC2" s="679"/>
      <c r="URD2" s="679"/>
      <c r="URE2" s="679"/>
      <c r="URF2" s="679"/>
      <c r="URG2" s="679"/>
      <c r="URH2" s="679"/>
      <c r="URI2" s="679"/>
      <c r="URJ2" s="679"/>
      <c r="URK2" s="679"/>
      <c r="URL2" s="679"/>
      <c r="URM2" s="679"/>
      <c r="URN2" s="679"/>
      <c r="URO2" s="679"/>
      <c r="URP2" s="679"/>
      <c r="URQ2" s="679"/>
      <c r="URR2" s="679"/>
      <c r="URS2" s="679"/>
      <c r="URT2" s="679"/>
      <c r="URU2" s="679"/>
      <c r="URV2" s="679"/>
      <c r="URW2" s="679"/>
      <c r="URX2" s="679"/>
      <c r="URY2" s="679"/>
      <c r="URZ2" s="679"/>
      <c r="USA2" s="679"/>
      <c r="USB2" s="679"/>
      <c r="USC2" s="679"/>
      <c r="USD2" s="679"/>
      <c r="USE2" s="679"/>
      <c r="USF2" s="679"/>
      <c r="USG2" s="679"/>
      <c r="USH2" s="679"/>
      <c r="USI2" s="679"/>
      <c r="USJ2" s="679"/>
      <c r="USK2" s="679"/>
      <c r="USL2" s="679"/>
      <c r="USM2" s="679"/>
      <c r="USN2" s="679"/>
      <c r="USO2" s="679"/>
      <c r="USP2" s="679"/>
      <c r="USQ2" s="679"/>
      <c r="USR2" s="679"/>
      <c r="USS2" s="679"/>
      <c r="UST2" s="679"/>
      <c r="USU2" s="679"/>
      <c r="USV2" s="679"/>
      <c r="USW2" s="679"/>
      <c r="USX2" s="679"/>
      <c r="USY2" s="679"/>
      <c r="USZ2" s="679"/>
      <c r="UTA2" s="679"/>
      <c r="UTB2" s="679"/>
      <c r="UTC2" s="679"/>
      <c r="UTD2" s="679"/>
      <c r="UTE2" s="679"/>
      <c r="UTF2" s="679"/>
      <c r="UTG2" s="679"/>
      <c r="UTH2" s="679"/>
      <c r="UTI2" s="679"/>
      <c r="UTJ2" s="679"/>
      <c r="UTK2" s="679"/>
      <c r="UTL2" s="679"/>
      <c r="UTM2" s="679"/>
      <c r="UTN2" s="679"/>
      <c r="UTO2" s="679"/>
      <c r="UTP2" s="679"/>
      <c r="UTQ2" s="679"/>
      <c r="UTR2" s="679"/>
      <c r="UTS2" s="679"/>
      <c r="UTT2" s="679"/>
      <c r="UTU2" s="679"/>
      <c r="UTV2" s="679"/>
      <c r="UTW2" s="679"/>
      <c r="UTX2" s="679"/>
      <c r="UTY2" s="679"/>
      <c r="UTZ2" s="679"/>
      <c r="UUA2" s="679"/>
      <c r="UUB2" s="679"/>
      <c r="UUC2" s="679"/>
      <c r="UUD2" s="679"/>
      <c r="UUE2" s="679"/>
      <c r="UUF2" s="679"/>
      <c r="UUG2" s="679"/>
      <c r="UUH2" s="679"/>
      <c r="UUI2" s="679"/>
      <c r="UUJ2" s="679"/>
      <c r="UUK2" s="679"/>
      <c r="UUL2" s="679"/>
      <c r="UUM2" s="679"/>
      <c r="UUN2" s="679"/>
      <c r="UUO2" s="679"/>
      <c r="UUP2" s="679"/>
      <c r="UUQ2" s="679"/>
      <c r="UUR2" s="679"/>
      <c r="UUS2" s="679"/>
      <c r="UUT2" s="679"/>
      <c r="UUU2" s="679"/>
      <c r="UUV2" s="679"/>
      <c r="UUW2" s="679"/>
      <c r="UUX2" s="679"/>
      <c r="UUY2" s="679"/>
      <c r="UUZ2" s="679"/>
      <c r="UVA2" s="679"/>
      <c r="UVB2" s="679"/>
      <c r="UVC2" s="679"/>
      <c r="UVD2" s="679"/>
      <c r="UVE2" s="679"/>
      <c r="UVF2" s="679"/>
      <c r="UVG2" s="679"/>
      <c r="UVH2" s="679"/>
      <c r="UVI2" s="679"/>
      <c r="UVJ2" s="679"/>
      <c r="UVK2" s="679"/>
      <c r="UVL2" s="679"/>
      <c r="UVM2" s="679"/>
      <c r="UVN2" s="679"/>
      <c r="UVO2" s="679"/>
      <c r="UVP2" s="679"/>
      <c r="UVQ2" s="679"/>
      <c r="UVR2" s="679"/>
      <c r="UVS2" s="679"/>
      <c r="UVT2" s="679"/>
      <c r="UVU2" s="679"/>
      <c r="UVV2" s="679"/>
      <c r="UVW2" s="679"/>
      <c r="UVX2" s="679"/>
      <c r="UVY2" s="679"/>
      <c r="UVZ2" s="679"/>
      <c r="UWA2" s="679"/>
      <c r="UWB2" s="679"/>
      <c r="UWC2" s="679"/>
      <c r="UWD2" s="679"/>
      <c r="UWE2" s="679"/>
      <c r="UWF2" s="679"/>
      <c r="UWG2" s="679"/>
      <c r="UWH2" s="679"/>
      <c r="UWI2" s="679"/>
      <c r="UWJ2" s="679"/>
      <c r="UWK2" s="679"/>
      <c r="UWL2" s="679"/>
      <c r="UWM2" s="679"/>
      <c r="UWN2" s="679"/>
      <c r="UWO2" s="679"/>
      <c r="UWP2" s="679"/>
      <c r="UWQ2" s="679"/>
      <c r="UWR2" s="679"/>
      <c r="UWS2" s="679"/>
      <c r="UWT2" s="679"/>
      <c r="UWU2" s="679"/>
      <c r="UWV2" s="679"/>
      <c r="UWW2" s="679"/>
      <c r="UWX2" s="679"/>
      <c r="UWY2" s="679"/>
      <c r="UWZ2" s="679"/>
      <c r="UXA2" s="679"/>
      <c r="UXB2" s="679"/>
      <c r="UXC2" s="679"/>
      <c r="UXD2" s="679"/>
      <c r="UXE2" s="679"/>
      <c r="UXF2" s="679"/>
      <c r="UXG2" s="679"/>
      <c r="UXH2" s="679"/>
      <c r="UXI2" s="679"/>
      <c r="UXJ2" s="679"/>
      <c r="UXK2" s="679"/>
      <c r="UXL2" s="679"/>
      <c r="UXM2" s="679"/>
      <c r="UXN2" s="679"/>
      <c r="UXO2" s="679"/>
      <c r="UXP2" s="679"/>
      <c r="UXQ2" s="679"/>
      <c r="UXR2" s="679"/>
      <c r="UXS2" s="679"/>
      <c r="UXT2" s="679"/>
      <c r="UXU2" s="679"/>
      <c r="UXV2" s="679"/>
      <c r="UXW2" s="679"/>
      <c r="UXX2" s="679"/>
      <c r="UXY2" s="679"/>
      <c r="UXZ2" s="679"/>
      <c r="UYA2" s="679"/>
      <c r="UYB2" s="679"/>
      <c r="UYC2" s="679"/>
      <c r="UYD2" s="679"/>
      <c r="UYE2" s="679"/>
      <c r="UYF2" s="679"/>
      <c r="UYG2" s="679"/>
      <c r="UYH2" s="679"/>
      <c r="UYI2" s="679"/>
      <c r="UYJ2" s="679"/>
      <c r="UYK2" s="679"/>
      <c r="UYL2" s="679"/>
      <c r="UYM2" s="679"/>
      <c r="UYN2" s="679"/>
      <c r="UYO2" s="679"/>
      <c r="UYP2" s="679"/>
      <c r="UYQ2" s="679"/>
      <c r="UYR2" s="679"/>
      <c r="UYS2" s="679"/>
      <c r="UYT2" s="679"/>
      <c r="UYU2" s="679"/>
      <c r="UYV2" s="679"/>
      <c r="UYW2" s="679"/>
      <c r="UYX2" s="679"/>
      <c r="UYY2" s="679"/>
      <c r="UYZ2" s="679"/>
      <c r="UZA2" s="679"/>
      <c r="UZB2" s="679"/>
      <c r="UZC2" s="679"/>
      <c r="UZD2" s="679"/>
      <c r="UZE2" s="679"/>
      <c r="UZF2" s="679"/>
      <c r="UZG2" s="679"/>
      <c r="UZH2" s="679"/>
      <c r="UZI2" s="679"/>
      <c r="UZJ2" s="679"/>
      <c r="UZK2" s="679"/>
      <c r="UZL2" s="679"/>
      <c r="UZM2" s="679"/>
      <c r="UZN2" s="679"/>
      <c r="UZO2" s="679"/>
      <c r="UZP2" s="679"/>
      <c r="UZQ2" s="679"/>
      <c r="UZR2" s="679"/>
      <c r="UZS2" s="679"/>
      <c r="UZT2" s="679"/>
      <c r="UZU2" s="679"/>
      <c r="UZV2" s="679"/>
      <c r="UZW2" s="679"/>
      <c r="UZX2" s="679"/>
      <c r="UZY2" s="679"/>
      <c r="UZZ2" s="679"/>
      <c r="VAA2" s="679"/>
      <c r="VAB2" s="679"/>
      <c r="VAC2" s="679"/>
      <c r="VAD2" s="679"/>
      <c r="VAE2" s="679"/>
      <c r="VAF2" s="679"/>
      <c r="VAG2" s="679"/>
      <c r="VAH2" s="679"/>
      <c r="VAI2" s="679"/>
      <c r="VAJ2" s="679"/>
      <c r="VAK2" s="679"/>
      <c r="VAL2" s="679"/>
      <c r="VAM2" s="679"/>
      <c r="VAN2" s="679"/>
      <c r="VAO2" s="679"/>
      <c r="VAP2" s="679"/>
      <c r="VAQ2" s="679"/>
      <c r="VAR2" s="679"/>
      <c r="VAS2" s="679"/>
      <c r="VAT2" s="679"/>
      <c r="VAU2" s="679"/>
      <c r="VAV2" s="679"/>
      <c r="VAW2" s="679"/>
      <c r="VAX2" s="679"/>
      <c r="VAY2" s="679"/>
      <c r="VAZ2" s="679"/>
      <c r="VBA2" s="679"/>
      <c r="VBB2" s="679"/>
      <c r="VBC2" s="679"/>
      <c r="VBD2" s="679"/>
      <c r="VBE2" s="679"/>
      <c r="VBF2" s="679"/>
      <c r="VBG2" s="679"/>
      <c r="VBH2" s="679"/>
      <c r="VBI2" s="679"/>
      <c r="VBJ2" s="679"/>
      <c r="VBK2" s="679"/>
      <c r="VBL2" s="679"/>
      <c r="VBM2" s="679"/>
      <c r="VBN2" s="679"/>
      <c r="VBO2" s="679"/>
      <c r="VBP2" s="679"/>
      <c r="VBQ2" s="679"/>
      <c r="VBR2" s="679"/>
      <c r="VBS2" s="679"/>
      <c r="VBT2" s="679"/>
      <c r="VBU2" s="679"/>
      <c r="VBV2" s="679"/>
      <c r="VBW2" s="679"/>
      <c r="VBX2" s="679"/>
      <c r="VBY2" s="679"/>
      <c r="VBZ2" s="679"/>
      <c r="VCA2" s="679"/>
      <c r="VCB2" s="679"/>
      <c r="VCC2" s="679"/>
      <c r="VCD2" s="679"/>
      <c r="VCE2" s="679"/>
      <c r="VCF2" s="679"/>
      <c r="VCG2" s="679"/>
      <c r="VCH2" s="679"/>
      <c r="VCI2" s="679"/>
      <c r="VCJ2" s="679"/>
      <c r="VCK2" s="679"/>
      <c r="VCL2" s="679"/>
      <c r="VCM2" s="679"/>
      <c r="VCN2" s="679"/>
      <c r="VCO2" s="679"/>
      <c r="VCP2" s="679"/>
      <c r="VCQ2" s="679"/>
      <c r="VCR2" s="679"/>
      <c r="VCS2" s="679"/>
      <c r="VCT2" s="679"/>
      <c r="VCU2" s="679"/>
      <c r="VCV2" s="679"/>
      <c r="VCW2" s="679"/>
      <c r="VCX2" s="679"/>
      <c r="VCY2" s="679"/>
      <c r="VCZ2" s="679"/>
      <c r="VDA2" s="679"/>
      <c r="VDB2" s="679"/>
      <c r="VDC2" s="679"/>
      <c r="VDD2" s="679"/>
      <c r="VDE2" s="679"/>
      <c r="VDF2" s="679"/>
      <c r="VDG2" s="679"/>
      <c r="VDH2" s="679"/>
      <c r="VDI2" s="679"/>
      <c r="VDJ2" s="679"/>
      <c r="VDK2" s="679"/>
      <c r="VDL2" s="679"/>
      <c r="VDM2" s="679"/>
      <c r="VDN2" s="679"/>
      <c r="VDO2" s="679"/>
      <c r="VDP2" s="679"/>
      <c r="VDQ2" s="679"/>
      <c r="VDR2" s="679"/>
      <c r="VDS2" s="679"/>
      <c r="VDT2" s="679"/>
      <c r="VDU2" s="679"/>
      <c r="VDV2" s="679"/>
      <c r="VDW2" s="679"/>
      <c r="VDX2" s="679"/>
      <c r="VDY2" s="679"/>
      <c r="VDZ2" s="679"/>
      <c r="VEA2" s="679"/>
      <c r="VEB2" s="679"/>
      <c r="VEC2" s="679"/>
      <c r="VED2" s="679"/>
      <c r="VEE2" s="679"/>
      <c r="VEF2" s="679"/>
      <c r="VEG2" s="679"/>
      <c r="VEH2" s="679"/>
      <c r="VEI2" s="679"/>
      <c r="VEJ2" s="679"/>
      <c r="VEK2" s="679"/>
      <c r="VEL2" s="679"/>
      <c r="VEM2" s="679"/>
      <c r="VEN2" s="679"/>
      <c r="VEO2" s="679"/>
      <c r="VEP2" s="679"/>
      <c r="VEQ2" s="679"/>
      <c r="VER2" s="679"/>
      <c r="VES2" s="679"/>
      <c r="VET2" s="679"/>
      <c r="VEU2" s="679"/>
      <c r="VEV2" s="679"/>
      <c r="VEW2" s="679"/>
      <c r="VEX2" s="679"/>
      <c r="VEY2" s="679"/>
      <c r="VEZ2" s="679"/>
      <c r="VFA2" s="679"/>
      <c r="VFB2" s="679"/>
      <c r="VFC2" s="679"/>
      <c r="VFD2" s="679"/>
      <c r="VFE2" s="679"/>
      <c r="VFF2" s="679"/>
      <c r="VFG2" s="679"/>
      <c r="VFH2" s="679"/>
      <c r="VFI2" s="679"/>
      <c r="VFJ2" s="679"/>
      <c r="VFK2" s="679"/>
      <c r="VFL2" s="679"/>
      <c r="VFM2" s="679"/>
      <c r="VFN2" s="679"/>
      <c r="VFO2" s="679"/>
      <c r="VFP2" s="679"/>
      <c r="VFQ2" s="679"/>
      <c r="VFR2" s="679"/>
      <c r="VFS2" s="679"/>
      <c r="VFT2" s="679"/>
      <c r="VFU2" s="679"/>
      <c r="VFV2" s="679"/>
      <c r="VFW2" s="679"/>
      <c r="VFX2" s="679"/>
      <c r="VFY2" s="679"/>
      <c r="VFZ2" s="679"/>
      <c r="VGA2" s="679"/>
      <c r="VGB2" s="679"/>
      <c r="VGC2" s="679"/>
      <c r="VGD2" s="679"/>
      <c r="VGE2" s="679"/>
      <c r="VGF2" s="679"/>
      <c r="VGG2" s="679"/>
      <c r="VGH2" s="679"/>
      <c r="VGI2" s="679"/>
      <c r="VGJ2" s="679"/>
      <c r="VGK2" s="679"/>
      <c r="VGL2" s="679"/>
      <c r="VGM2" s="679"/>
      <c r="VGN2" s="679"/>
      <c r="VGO2" s="679"/>
      <c r="VGP2" s="679"/>
      <c r="VGQ2" s="679"/>
      <c r="VGR2" s="679"/>
      <c r="VGS2" s="679"/>
      <c r="VGT2" s="679"/>
      <c r="VGU2" s="679"/>
      <c r="VGV2" s="679"/>
      <c r="VGW2" s="679"/>
      <c r="VGX2" s="679"/>
      <c r="VGY2" s="679"/>
      <c r="VGZ2" s="679"/>
      <c r="VHA2" s="679"/>
      <c r="VHB2" s="679"/>
      <c r="VHC2" s="679"/>
      <c r="VHD2" s="679"/>
      <c r="VHE2" s="679"/>
      <c r="VHF2" s="679"/>
      <c r="VHG2" s="679"/>
      <c r="VHH2" s="679"/>
      <c r="VHI2" s="679"/>
      <c r="VHJ2" s="679"/>
      <c r="VHK2" s="679"/>
      <c r="VHL2" s="679"/>
      <c r="VHM2" s="679"/>
      <c r="VHN2" s="679"/>
      <c r="VHO2" s="679"/>
      <c r="VHP2" s="679"/>
      <c r="VHQ2" s="679"/>
      <c r="VHR2" s="679"/>
      <c r="VHS2" s="679"/>
      <c r="VHT2" s="679"/>
      <c r="VHU2" s="679"/>
      <c r="VHV2" s="679"/>
      <c r="VHW2" s="679"/>
      <c r="VHX2" s="679"/>
      <c r="VHY2" s="679"/>
      <c r="VHZ2" s="679"/>
      <c r="VIA2" s="679"/>
      <c r="VIB2" s="679"/>
      <c r="VIC2" s="679"/>
      <c r="VID2" s="679"/>
      <c r="VIE2" s="679"/>
      <c r="VIF2" s="679"/>
      <c r="VIG2" s="679"/>
      <c r="VIH2" s="679"/>
      <c r="VII2" s="679"/>
      <c r="VIJ2" s="679"/>
      <c r="VIK2" s="679"/>
      <c r="VIL2" s="679"/>
      <c r="VIM2" s="679"/>
      <c r="VIN2" s="679"/>
      <c r="VIO2" s="679"/>
      <c r="VIP2" s="679"/>
      <c r="VIQ2" s="679"/>
      <c r="VIR2" s="679"/>
      <c r="VIS2" s="679"/>
      <c r="VIT2" s="679"/>
      <c r="VIU2" s="679"/>
      <c r="VIV2" s="679"/>
      <c r="VIW2" s="679"/>
      <c r="VIX2" s="679"/>
      <c r="VIY2" s="679"/>
      <c r="VIZ2" s="679"/>
      <c r="VJA2" s="679"/>
      <c r="VJB2" s="679"/>
      <c r="VJC2" s="679"/>
      <c r="VJD2" s="679"/>
      <c r="VJE2" s="679"/>
      <c r="VJF2" s="679"/>
      <c r="VJG2" s="679"/>
      <c r="VJH2" s="679"/>
      <c r="VJI2" s="679"/>
      <c r="VJJ2" s="679"/>
      <c r="VJK2" s="679"/>
      <c r="VJL2" s="679"/>
      <c r="VJM2" s="679"/>
      <c r="VJN2" s="679"/>
      <c r="VJO2" s="679"/>
      <c r="VJP2" s="679"/>
      <c r="VJQ2" s="679"/>
      <c r="VJR2" s="679"/>
      <c r="VJS2" s="679"/>
      <c r="VJT2" s="679"/>
      <c r="VJU2" s="679"/>
      <c r="VJV2" s="679"/>
      <c r="VJW2" s="679"/>
      <c r="VJX2" s="679"/>
      <c r="VJY2" s="679"/>
      <c r="VJZ2" s="679"/>
      <c r="VKA2" s="679"/>
      <c r="VKB2" s="679"/>
      <c r="VKC2" s="679"/>
      <c r="VKD2" s="679"/>
      <c r="VKE2" s="679"/>
      <c r="VKF2" s="679"/>
      <c r="VKG2" s="679"/>
      <c r="VKH2" s="679"/>
      <c r="VKI2" s="679"/>
      <c r="VKJ2" s="679"/>
      <c r="VKK2" s="679"/>
      <c r="VKL2" s="679"/>
      <c r="VKM2" s="679"/>
      <c r="VKN2" s="679"/>
      <c r="VKO2" s="679"/>
      <c r="VKP2" s="679"/>
      <c r="VKQ2" s="679"/>
      <c r="VKR2" s="679"/>
      <c r="VKS2" s="679"/>
      <c r="VKT2" s="679"/>
      <c r="VKU2" s="679"/>
      <c r="VKV2" s="679"/>
      <c r="VKW2" s="679"/>
      <c r="VKX2" s="679"/>
      <c r="VKY2" s="679"/>
      <c r="VKZ2" s="679"/>
      <c r="VLA2" s="679"/>
      <c r="VLB2" s="679"/>
      <c r="VLC2" s="679"/>
      <c r="VLD2" s="679"/>
      <c r="VLE2" s="679"/>
      <c r="VLF2" s="679"/>
      <c r="VLG2" s="679"/>
      <c r="VLH2" s="679"/>
      <c r="VLI2" s="679"/>
      <c r="VLJ2" s="679"/>
      <c r="VLK2" s="679"/>
      <c r="VLL2" s="679"/>
      <c r="VLM2" s="679"/>
      <c r="VLN2" s="679"/>
      <c r="VLO2" s="679"/>
      <c r="VLP2" s="679"/>
      <c r="VLQ2" s="679"/>
      <c r="VLR2" s="679"/>
      <c r="VLS2" s="679"/>
      <c r="VLT2" s="679"/>
      <c r="VLU2" s="679"/>
      <c r="VLV2" s="679"/>
      <c r="VLW2" s="679"/>
      <c r="VLX2" s="679"/>
      <c r="VLY2" s="679"/>
      <c r="VLZ2" s="679"/>
      <c r="VMA2" s="679"/>
      <c r="VMB2" s="679"/>
      <c r="VMC2" s="679"/>
      <c r="VMD2" s="679"/>
      <c r="VME2" s="679"/>
      <c r="VMF2" s="679"/>
      <c r="VMG2" s="679"/>
      <c r="VMH2" s="679"/>
      <c r="VMI2" s="679"/>
      <c r="VMJ2" s="679"/>
      <c r="VMK2" s="679"/>
      <c r="VML2" s="679"/>
      <c r="VMM2" s="679"/>
      <c r="VMN2" s="679"/>
      <c r="VMO2" s="679"/>
      <c r="VMP2" s="679"/>
      <c r="VMQ2" s="679"/>
      <c r="VMR2" s="679"/>
      <c r="VMS2" s="679"/>
      <c r="VMT2" s="679"/>
      <c r="VMU2" s="679"/>
      <c r="VMV2" s="679"/>
      <c r="VMW2" s="679"/>
      <c r="VMX2" s="679"/>
      <c r="VMY2" s="679"/>
      <c r="VMZ2" s="679"/>
      <c r="VNA2" s="679"/>
      <c r="VNB2" s="679"/>
      <c r="VNC2" s="679"/>
      <c r="VND2" s="679"/>
      <c r="VNE2" s="679"/>
      <c r="VNF2" s="679"/>
      <c r="VNG2" s="679"/>
      <c r="VNH2" s="679"/>
      <c r="VNI2" s="679"/>
      <c r="VNJ2" s="679"/>
      <c r="VNK2" s="679"/>
      <c r="VNL2" s="679"/>
      <c r="VNM2" s="679"/>
      <c r="VNN2" s="679"/>
      <c r="VNO2" s="679"/>
      <c r="VNP2" s="679"/>
      <c r="VNQ2" s="679"/>
      <c r="VNR2" s="679"/>
      <c r="VNS2" s="679"/>
      <c r="VNT2" s="679"/>
      <c r="VNU2" s="679"/>
      <c r="VNV2" s="679"/>
      <c r="VNW2" s="679"/>
      <c r="VNX2" s="679"/>
      <c r="VNY2" s="679"/>
      <c r="VNZ2" s="679"/>
      <c r="VOA2" s="679"/>
      <c r="VOB2" s="679"/>
      <c r="VOC2" s="679"/>
      <c r="VOD2" s="679"/>
      <c r="VOE2" s="679"/>
      <c r="VOF2" s="679"/>
      <c r="VOG2" s="679"/>
      <c r="VOH2" s="679"/>
      <c r="VOI2" s="679"/>
      <c r="VOJ2" s="679"/>
      <c r="VOK2" s="679"/>
      <c r="VOL2" s="679"/>
      <c r="VOM2" s="679"/>
      <c r="VON2" s="679"/>
      <c r="VOO2" s="679"/>
      <c r="VOP2" s="679"/>
      <c r="VOQ2" s="679"/>
      <c r="VOR2" s="679"/>
      <c r="VOS2" s="679"/>
      <c r="VOT2" s="679"/>
      <c r="VOU2" s="679"/>
      <c r="VOV2" s="679"/>
      <c r="VOW2" s="679"/>
      <c r="VOX2" s="679"/>
      <c r="VOY2" s="679"/>
      <c r="VOZ2" s="679"/>
      <c r="VPA2" s="679"/>
      <c r="VPB2" s="679"/>
      <c r="VPC2" s="679"/>
      <c r="VPD2" s="679"/>
      <c r="VPE2" s="679"/>
      <c r="VPF2" s="679"/>
      <c r="VPG2" s="679"/>
      <c r="VPH2" s="679"/>
      <c r="VPI2" s="679"/>
      <c r="VPJ2" s="679"/>
      <c r="VPK2" s="679"/>
      <c r="VPL2" s="679"/>
      <c r="VPM2" s="679"/>
      <c r="VPN2" s="679"/>
      <c r="VPO2" s="679"/>
      <c r="VPP2" s="679"/>
      <c r="VPQ2" s="679"/>
      <c r="VPR2" s="679"/>
      <c r="VPS2" s="679"/>
      <c r="VPT2" s="679"/>
      <c r="VPU2" s="679"/>
      <c r="VPV2" s="679"/>
      <c r="VPW2" s="679"/>
      <c r="VPX2" s="679"/>
      <c r="VPY2" s="679"/>
      <c r="VPZ2" s="679"/>
      <c r="VQA2" s="679"/>
      <c r="VQB2" s="679"/>
      <c r="VQC2" s="679"/>
      <c r="VQD2" s="679"/>
      <c r="VQE2" s="679"/>
      <c r="VQF2" s="679"/>
      <c r="VQG2" s="679"/>
      <c r="VQH2" s="679"/>
      <c r="VQI2" s="679"/>
      <c r="VQJ2" s="679"/>
      <c r="VQK2" s="679"/>
      <c r="VQL2" s="679"/>
      <c r="VQM2" s="679"/>
      <c r="VQN2" s="679"/>
      <c r="VQO2" s="679"/>
      <c r="VQP2" s="679"/>
      <c r="VQQ2" s="679"/>
      <c r="VQR2" s="679"/>
      <c r="VQS2" s="679"/>
      <c r="VQT2" s="679"/>
      <c r="VQU2" s="679"/>
      <c r="VQV2" s="679"/>
      <c r="VQW2" s="679"/>
      <c r="VQX2" s="679"/>
      <c r="VQY2" s="679"/>
      <c r="VQZ2" s="679"/>
      <c r="VRA2" s="679"/>
      <c r="VRB2" s="679"/>
      <c r="VRC2" s="679"/>
      <c r="VRD2" s="679"/>
      <c r="VRE2" s="679"/>
      <c r="VRF2" s="679"/>
      <c r="VRG2" s="679"/>
      <c r="VRH2" s="679"/>
      <c r="VRI2" s="679"/>
      <c r="VRJ2" s="679"/>
      <c r="VRK2" s="679"/>
      <c r="VRL2" s="679"/>
      <c r="VRM2" s="679"/>
      <c r="VRN2" s="679"/>
      <c r="VRO2" s="679"/>
      <c r="VRP2" s="679"/>
      <c r="VRQ2" s="679"/>
      <c r="VRR2" s="679"/>
      <c r="VRS2" s="679"/>
      <c r="VRT2" s="679"/>
      <c r="VRU2" s="679"/>
      <c r="VRV2" s="679"/>
      <c r="VRW2" s="679"/>
      <c r="VRX2" s="679"/>
      <c r="VRY2" s="679"/>
      <c r="VRZ2" s="679"/>
      <c r="VSA2" s="679"/>
      <c r="VSB2" s="679"/>
      <c r="VSC2" s="679"/>
      <c r="VSD2" s="679"/>
      <c r="VSE2" s="679"/>
      <c r="VSF2" s="679"/>
      <c r="VSG2" s="679"/>
      <c r="VSH2" s="679"/>
      <c r="VSI2" s="679"/>
      <c r="VSJ2" s="679"/>
      <c r="VSK2" s="679"/>
      <c r="VSL2" s="679"/>
      <c r="VSM2" s="679"/>
      <c r="VSN2" s="679"/>
      <c r="VSO2" s="679"/>
      <c r="VSP2" s="679"/>
      <c r="VSQ2" s="679"/>
      <c r="VSR2" s="679"/>
      <c r="VSS2" s="679"/>
      <c r="VST2" s="679"/>
      <c r="VSU2" s="679"/>
      <c r="VSV2" s="679"/>
      <c r="VSW2" s="679"/>
      <c r="VSX2" s="679"/>
      <c r="VSY2" s="679"/>
      <c r="VSZ2" s="679"/>
      <c r="VTA2" s="679"/>
      <c r="VTB2" s="679"/>
      <c r="VTC2" s="679"/>
      <c r="VTD2" s="679"/>
      <c r="VTE2" s="679"/>
      <c r="VTF2" s="679"/>
      <c r="VTG2" s="679"/>
      <c r="VTH2" s="679"/>
      <c r="VTI2" s="679"/>
      <c r="VTJ2" s="679"/>
      <c r="VTK2" s="679"/>
      <c r="VTL2" s="679"/>
      <c r="VTM2" s="679"/>
      <c r="VTN2" s="679"/>
      <c r="VTO2" s="679"/>
      <c r="VTP2" s="679"/>
      <c r="VTQ2" s="679"/>
      <c r="VTR2" s="679"/>
      <c r="VTS2" s="679"/>
      <c r="VTT2" s="679"/>
      <c r="VTU2" s="679"/>
      <c r="VTV2" s="679"/>
      <c r="VTW2" s="679"/>
      <c r="VTX2" s="679"/>
      <c r="VTY2" s="679"/>
      <c r="VTZ2" s="679"/>
      <c r="VUA2" s="679"/>
      <c r="VUB2" s="679"/>
      <c r="VUC2" s="679"/>
      <c r="VUD2" s="679"/>
      <c r="VUE2" s="679"/>
      <c r="VUF2" s="679"/>
      <c r="VUG2" s="679"/>
      <c r="VUH2" s="679"/>
      <c r="VUI2" s="679"/>
      <c r="VUJ2" s="679"/>
      <c r="VUK2" s="679"/>
      <c r="VUL2" s="679"/>
      <c r="VUM2" s="679"/>
      <c r="VUN2" s="679"/>
      <c r="VUO2" s="679"/>
      <c r="VUP2" s="679"/>
      <c r="VUQ2" s="679"/>
      <c r="VUR2" s="679"/>
      <c r="VUS2" s="679"/>
      <c r="VUT2" s="679"/>
      <c r="VUU2" s="679"/>
      <c r="VUV2" s="679"/>
      <c r="VUW2" s="679"/>
      <c r="VUX2" s="679"/>
      <c r="VUY2" s="679"/>
      <c r="VUZ2" s="679"/>
      <c r="VVA2" s="679"/>
      <c r="VVB2" s="679"/>
      <c r="VVC2" s="679"/>
      <c r="VVD2" s="679"/>
      <c r="VVE2" s="679"/>
      <c r="VVF2" s="679"/>
      <c r="VVG2" s="679"/>
      <c r="VVH2" s="679"/>
      <c r="VVI2" s="679"/>
      <c r="VVJ2" s="679"/>
      <c r="VVK2" s="679"/>
      <c r="VVL2" s="679"/>
      <c r="VVM2" s="679"/>
      <c r="VVN2" s="679"/>
      <c r="VVO2" s="679"/>
      <c r="VVP2" s="679"/>
      <c r="VVQ2" s="679"/>
      <c r="VVR2" s="679"/>
      <c r="VVS2" s="679"/>
      <c r="VVT2" s="679"/>
      <c r="VVU2" s="679"/>
      <c r="VVV2" s="679"/>
      <c r="VVW2" s="679"/>
      <c r="VVX2" s="679"/>
      <c r="VVY2" s="679"/>
      <c r="VVZ2" s="679"/>
      <c r="VWA2" s="679"/>
      <c r="VWB2" s="679"/>
      <c r="VWC2" s="679"/>
      <c r="VWD2" s="679"/>
      <c r="VWE2" s="679"/>
      <c r="VWF2" s="679"/>
      <c r="VWG2" s="679"/>
      <c r="VWH2" s="679"/>
      <c r="VWI2" s="679"/>
      <c r="VWJ2" s="679"/>
      <c r="VWK2" s="679"/>
      <c r="VWL2" s="679"/>
      <c r="VWM2" s="679"/>
      <c r="VWN2" s="679"/>
      <c r="VWO2" s="679"/>
      <c r="VWP2" s="679"/>
      <c r="VWQ2" s="679"/>
      <c r="VWR2" s="679"/>
      <c r="VWS2" s="679"/>
      <c r="VWT2" s="679"/>
      <c r="VWU2" s="679"/>
      <c r="VWV2" s="679"/>
      <c r="VWW2" s="679"/>
      <c r="VWX2" s="679"/>
      <c r="VWY2" s="679"/>
      <c r="VWZ2" s="679"/>
      <c r="VXA2" s="679"/>
      <c r="VXB2" s="679"/>
      <c r="VXC2" s="679"/>
      <c r="VXD2" s="679"/>
      <c r="VXE2" s="679"/>
      <c r="VXF2" s="679"/>
      <c r="VXG2" s="679"/>
      <c r="VXH2" s="679"/>
      <c r="VXI2" s="679"/>
      <c r="VXJ2" s="679"/>
      <c r="VXK2" s="679"/>
      <c r="VXL2" s="679"/>
      <c r="VXM2" s="679"/>
      <c r="VXN2" s="679"/>
      <c r="VXO2" s="679"/>
      <c r="VXP2" s="679"/>
      <c r="VXQ2" s="679"/>
      <c r="VXR2" s="679"/>
      <c r="VXS2" s="679"/>
      <c r="VXT2" s="679"/>
      <c r="VXU2" s="679"/>
      <c r="VXV2" s="679"/>
      <c r="VXW2" s="679"/>
      <c r="VXX2" s="679"/>
      <c r="VXY2" s="679"/>
      <c r="VXZ2" s="679"/>
      <c r="VYA2" s="679"/>
      <c r="VYB2" s="679"/>
      <c r="VYC2" s="679"/>
      <c r="VYD2" s="679"/>
      <c r="VYE2" s="679"/>
      <c r="VYF2" s="679"/>
      <c r="VYG2" s="679"/>
      <c r="VYH2" s="679"/>
      <c r="VYI2" s="679"/>
      <c r="VYJ2" s="679"/>
      <c r="VYK2" s="679"/>
      <c r="VYL2" s="679"/>
      <c r="VYM2" s="679"/>
      <c r="VYN2" s="679"/>
      <c r="VYO2" s="679"/>
      <c r="VYP2" s="679"/>
      <c r="VYQ2" s="679"/>
      <c r="VYR2" s="679"/>
      <c r="VYS2" s="679"/>
      <c r="VYT2" s="679"/>
      <c r="VYU2" s="679"/>
      <c r="VYV2" s="679"/>
      <c r="VYW2" s="679"/>
      <c r="VYX2" s="679"/>
      <c r="VYY2" s="679"/>
      <c r="VYZ2" s="679"/>
      <c r="VZA2" s="679"/>
      <c r="VZB2" s="679"/>
      <c r="VZC2" s="679"/>
      <c r="VZD2" s="679"/>
      <c r="VZE2" s="679"/>
      <c r="VZF2" s="679"/>
      <c r="VZG2" s="679"/>
      <c r="VZH2" s="679"/>
      <c r="VZI2" s="679"/>
      <c r="VZJ2" s="679"/>
      <c r="VZK2" s="679"/>
      <c r="VZL2" s="679"/>
      <c r="VZM2" s="679"/>
      <c r="VZN2" s="679"/>
      <c r="VZO2" s="679"/>
      <c r="VZP2" s="679"/>
      <c r="VZQ2" s="679"/>
      <c r="VZR2" s="679"/>
      <c r="VZS2" s="679"/>
      <c r="VZT2" s="679"/>
      <c r="VZU2" s="679"/>
      <c r="VZV2" s="679"/>
      <c r="VZW2" s="679"/>
      <c r="VZX2" s="679"/>
      <c r="VZY2" s="679"/>
      <c r="VZZ2" s="679"/>
      <c r="WAA2" s="679"/>
      <c r="WAB2" s="679"/>
      <c r="WAC2" s="679"/>
      <c r="WAD2" s="679"/>
      <c r="WAE2" s="679"/>
      <c r="WAF2" s="679"/>
      <c r="WAG2" s="679"/>
      <c r="WAH2" s="679"/>
      <c r="WAI2" s="679"/>
      <c r="WAJ2" s="679"/>
      <c r="WAK2" s="679"/>
      <c r="WAL2" s="679"/>
      <c r="WAM2" s="679"/>
      <c r="WAN2" s="679"/>
      <c r="WAO2" s="679"/>
      <c r="WAP2" s="679"/>
      <c r="WAQ2" s="679"/>
      <c r="WAR2" s="679"/>
      <c r="WAS2" s="679"/>
      <c r="WAT2" s="679"/>
      <c r="WAU2" s="679"/>
      <c r="WAV2" s="679"/>
      <c r="WAW2" s="679"/>
      <c r="WAX2" s="679"/>
      <c r="WAY2" s="679"/>
      <c r="WAZ2" s="679"/>
      <c r="WBA2" s="679"/>
      <c r="WBB2" s="679"/>
      <c r="WBC2" s="679"/>
      <c r="WBD2" s="679"/>
      <c r="WBE2" s="679"/>
      <c r="WBF2" s="679"/>
      <c r="WBG2" s="679"/>
      <c r="WBH2" s="679"/>
      <c r="WBI2" s="679"/>
      <c r="WBJ2" s="679"/>
      <c r="WBK2" s="679"/>
      <c r="WBL2" s="679"/>
      <c r="WBM2" s="679"/>
      <c r="WBN2" s="679"/>
      <c r="WBO2" s="679"/>
      <c r="WBP2" s="679"/>
      <c r="WBQ2" s="679"/>
      <c r="WBR2" s="679"/>
      <c r="WBS2" s="679"/>
      <c r="WBT2" s="679"/>
      <c r="WBU2" s="679"/>
      <c r="WBV2" s="679"/>
      <c r="WBW2" s="679"/>
      <c r="WBX2" s="679"/>
      <c r="WBY2" s="679"/>
      <c r="WBZ2" s="679"/>
      <c r="WCA2" s="679"/>
      <c r="WCB2" s="679"/>
      <c r="WCC2" s="679"/>
      <c r="WCD2" s="679"/>
      <c r="WCE2" s="679"/>
      <c r="WCF2" s="679"/>
      <c r="WCG2" s="679"/>
      <c r="WCH2" s="679"/>
      <c r="WCI2" s="679"/>
      <c r="WCJ2" s="679"/>
      <c r="WCK2" s="679"/>
      <c r="WCL2" s="679"/>
      <c r="WCM2" s="679"/>
      <c r="WCN2" s="679"/>
      <c r="WCO2" s="679"/>
      <c r="WCP2" s="679"/>
      <c r="WCQ2" s="679"/>
      <c r="WCR2" s="679"/>
      <c r="WCS2" s="679"/>
      <c r="WCT2" s="679"/>
      <c r="WCU2" s="679"/>
      <c r="WCV2" s="679"/>
      <c r="WCW2" s="679"/>
      <c r="WCX2" s="679"/>
      <c r="WCY2" s="679"/>
      <c r="WCZ2" s="679"/>
      <c r="WDA2" s="679"/>
      <c r="WDB2" s="679"/>
      <c r="WDC2" s="679"/>
      <c r="WDD2" s="679"/>
      <c r="WDE2" s="679"/>
      <c r="WDF2" s="679"/>
      <c r="WDG2" s="679"/>
      <c r="WDH2" s="679"/>
      <c r="WDI2" s="679"/>
      <c r="WDJ2" s="679"/>
      <c r="WDK2" s="679"/>
      <c r="WDL2" s="679"/>
      <c r="WDM2" s="679"/>
      <c r="WDN2" s="679"/>
      <c r="WDO2" s="679"/>
      <c r="WDP2" s="679"/>
      <c r="WDQ2" s="679"/>
      <c r="WDR2" s="679"/>
      <c r="WDS2" s="679"/>
      <c r="WDT2" s="679"/>
      <c r="WDU2" s="679"/>
      <c r="WDV2" s="679"/>
      <c r="WDW2" s="679"/>
      <c r="WDX2" s="679"/>
      <c r="WDY2" s="679"/>
      <c r="WDZ2" s="679"/>
      <c r="WEA2" s="679"/>
      <c r="WEB2" s="679"/>
      <c r="WEC2" s="679"/>
      <c r="WED2" s="679"/>
      <c r="WEE2" s="679"/>
      <c r="WEF2" s="679"/>
      <c r="WEG2" s="679"/>
      <c r="WEH2" s="679"/>
      <c r="WEI2" s="679"/>
      <c r="WEJ2" s="679"/>
      <c r="WEK2" s="679"/>
      <c r="WEL2" s="679"/>
      <c r="WEM2" s="679"/>
      <c r="WEN2" s="679"/>
      <c r="WEO2" s="679"/>
      <c r="WEP2" s="679"/>
      <c r="WEQ2" s="679"/>
      <c r="WER2" s="679"/>
      <c r="WES2" s="679"/>
      <c r="WET2" s="679"/>
      <c r="WEU2" s="679"/>
      <c r="WEV2" s="679"/>
      <c r="WEW2" s="679"/>
      <c r="WEX2" s="679"/>
      <c r="WEY2" s="679"/>
      <c r="WEZ2" s="679"/>
      <c r="WFA2" s="679"/>
      <c r="WFB2" s="679"/>
      <c r="WFC2" s="679"/>
      <c r="WFD2" s="679"/>
      <c r="WFE2" s="679"/>
      <c r="WFF2" s="679"/>
      <c r="WFG2" s="679"/>
      <c r="WFH2" s="679"/>
      <c r="WFI2" s="679"/>
      <c r="WFJ2" s="679"/>
      <c r="WFK2" s="679"/>
      <c r="WFL2" s="679"/>
      <c r="WFM2" s="679"/>
      <c r="WFN2" s="679"/>
      <c r="WFO2" s="679"/>
      <c r="WFP2" s="679"/>
      <c r="WFQ2" s="679"/>
      <c r="WFR2" s="679"/>
      <c r="WFS2" s="679"/>
      <c r="WFT2" s="679"/>
      <c r="WFU2" s="679"/>
      <c r="WFV2" s="679"/>
      <c r="WFW2" s="679"/>
      <c r="WFX2" s="679"/>
      <c r="WFY2" s="679"/>
      <c r="WFZ2" s="679"/>
      <c r="WGA2" s="679"/>
      <c r="WGB2" s="679"/>
      <c r="WGC2" s="679"/>
      <c r="WGD2" s="679"/>
      <c r="WGE2" s="679"/>
      <c r="WGF2" s="679"/>
      <c r="WGG2" s="679"/>
      <c r="WGH2" s="679"/>
      <c r="WGI2" s="679"/>
      <c r="WGJ2" s="679"/>
      <c r="WGK2" s="679"/>
      <c r="WGL2" s="679"/>
      <c r="WGM2" s="679"/>
      <c r="WGN2" s="679"/>
      <c r="WGO2" s="679"/>
      <c r="WGP2" s="679"/>
      <c r="WGQ2" s="679"/>
      <c r="WGR2" s="679"/>
      <c r="WGS2" s="679"/>
      <c r="WGT2" s="679"/>
      <c r="WGU2" s="679"/>
      <c r="WGV2" s="679"/>
      <c r="WGW2" s="679"/>
      <c r="WGX2" s="679"/>
      <c r="WGY2" s="679"/>
      <c r="WGZ2" s="679"/>
      <c r="WHA2" s="679"/>
      <c r="WHB2" s="679"/>
      <c r="WHC2" s="679"/>
      <c r="WHD2" s="679"/>
      <c r="WHE2" s="679"/>
      <c r="WHF2" s="679"/>
      <c r="WHG2" s="679"/>
      <c r="WHH2" s="679"/>
      <c r="WHI2" s="679"/>
      <c r="WHJ2" s="679"/>
      <c r="WHK2" s="679"/>
      <c r="WHL2" s="679"/>
      <c r="WHM2" s="679"/>
      <c r="WHN2" s="679"/>
      <c r="WHO2" s="679"/>
      <c r="WHP2" s="679"/>
      <c r="WHQ2" s="679"/>
      <c r="WHR2" s="679"/>
      <c r="WHS2" s="679"/>
      <c r="WHT2" s="679"/>
      <c r="WHU2" s="679"/>
      <c r="WHV2" s="679"/>
      <c r="WHW2" s="679"/>
      <c r="WHX2" s="679"/>
      <c r="WHY2" s="679"/>
      <c r="WHZ2" s="679"/>
      <c r="WIA2" s="679"/>
      <c r="WIB2" s="679"/>
      <c r="WIC2" s="679"/>
      <c r="WID2" s="679"/>
      <c r="WIE2" s="679"/>
      <c r="WIF2" s="679"/>
      <c r="WIG2" s="679"/>
      <c r="WIH2" s="679"/>
      <c r="WII2" s="679"/>
      <c r="WIJ2" s="679"/>
      <c r="WIK2" s="679"/>
      <c r="WIL2" s="679"/>
      <c r="WIM2" s="679"/>
      <c r="WIN2" s="679"/>
      <c r="WIO2" s="679"/>
      <c r="WIP2" s="679"/>
      <c r="WIQ2" s="679"/>
      <c r="WIR2" s="679"/>
      <c r="WIS2" s="679"/>
      <c r="WIT2" s="679"/>
      <c r="WIU2" s="679"/>
      <c r="WIV2" s="679"/>
      <c r="WIW2" s="679"/>
      <c r="WIX2" s="679"/>
      <c r="WIY2" s="679"/>
      <c r="WIZ2" s="679"/>
      <c r="WJA2" s="679"/>
      <c r="WJB2" s="679"/>
      <c r="WJC2" s="679"/>
      <c r="WJD2" s="679"/>
      <c r="WJE2" s="679"/>
      <c r="WJF2" s="679"/>
      <c r="WJG2" s="679"/>
      <c r="WJH2" s="679"/>
      <c r="WJI2" s="679"/>
      <c r="WJJ2" s="679"/>
      <c r="WJK2" s="679"/>
      <c r="WJL2" s="679"/>
      <c r="WJM2" s="679"/>
      <c r="WJN2" s="679"/>
      <c r="WJO2" s="679"/>
      <c r="WJP2" s="679"/>
      <c r="WJQ2" s="679"/>
      <c r="WJR2" s="679"/>
      <c r="WJS2" s="679"/>
      <c r="WJT2" s="679"/>
      <c r="WJU2" s="679"/>
      <c r="WJV2" s="679"/>
      <c r="WJW2" s="679"/>
      <c r="WJX2" s="679"/>
      <c r="WJY2" s="679"/>
      <c r="WJZ2" s="679"/>
      <c r="WKA2" s="679"/>
      <c r="WKB2" s="679"/>
      <c r="WKC2" s="679"/>
      <c r="WKD2" s="679"/>
      <c r="WKE2" s="679"/>
      <c r="WKF2" s="679"/>
      <c r="WKG2" s="679"/>
      <c r="WKH2" s="679"/>
      <c r="WKI2" s="679"/>
      <c r="WKJ2" s="679"/>
      <c r="WKK2" s="679"/>
      <c r="WKL2" s="679"/>
      <c r="WKM2" s="679"/>
      <c r="WKN2" s="679"/>
      <c r="WKO2" s="679"/>
      <c r="WKP2" s="679"/>
      <c r="WKQ2" s="679"/>
      <c r="WKR2" s="679"/>
      <c r="WKS2" s="679"/>
      <c r="WKT2" s="679"/>
      <c r="WKU2" s="679"/>
      <c r="WKV2" s="679"/>
      <c r="WKW2" s="679"/>
      <c r="WKX2" s="679"/>
      <c r="WKY2" s="679"/>
      <c r="WKZ2" s="679"/>
      <c r="WLA2" s="679"/>
      <c r="WLB2" s="679"/>
      <c r="WLC2" s="679"/>
      <c r="WLD2" s="679"/>
      <c r="WLE2" s="679"/>
      <c r="WLF2" s="679"/>
      <c r="WLG2" s="679"/>
      <c r="WLH2" s="679"/>
      <c r="WLI2" s="679"/>
      <c r="WLJ2" s="679"/>
      <c r="WLK2" s="679"/>
      <c r="WLL2" s="679"/>
      <c r="WLM2" s="679"/>
      <c r="WLN2" s="679"/>
      <c r="WLO2" s="679"/>
      <c r="WLP2" s="679"/>
      <c r="WLQ2" s="679"/>
      <c r="WLR2" s="679"/>
      <c r="WLS2" s="679"/>
      <c r="WLT2" s="679"/>
      <c r="WLU2" s="679"/>
      <c r="WLV2" s="679"/>
      <c r="WLW2" s="679"/>
      <c r="WLX2" s="679"/>
      <c r="WLY2" s="679"/>
      <c r="WLZ2" s="679"/>
      <c r="WMA2" s="679"/>
      <c r="WMB2" s="679"/>
      <c r="WMC2" s="679"/>
      <c r="WMD2" s="679"/>
      <c r="WME2" s="679"/>
      <c r="WMF2" s="679"/>
      <c r="WMG2" s="679"/>
      <c r="WMH2" s="679"/>
      <c r="WMI2" s="679"/>
      <c r="WMJ2" s="679"/>
      <c r="WMK2" s="679"/>
      <c r="WML2" s="679"/>
      <c r="WMM2" s="679"/>
      <c r="WMN2" s="679"/>
      <c r="WMO2" s="679"/>
      <c r="WMP2" s="679"/>
      <c r="WMQ2" s="679"/>
      <c r="WMR2" s="679"/>
      <c r="WMS2" s="679"/>
      <c r="WMT2" s="679"/>
      <c r="WMU2" s="679"/>
      <c r="WMV2" s="679"/>
      <c r="WMW2" s="679"/>
      <c r="WMX2" s="679"/>
      <c r="WMY2" s="679"/>
      <c r="WMZ2" s="679"/>
      <c r="WNA2" s="679"/>
      <c r="WNB2" s="679"/>
      <c r="WNC2" s="679"/>
      <c r="WND2" s="679"/>
      <c r="WNE2" s="679"/>
      <c r="WNF2" s="679"/>
      <c r="WNG2" s="679"/>
      <c r="WNH2" s="679"/>
      <c r="WNI2" s="679"/>
      <c r="WNJ2" s="679"/>
      <c r="WNK2" s="679"/>
      <c r="WNL2" s="679"/>
      <c r="WNM2" s="679"/>
      <c r="WNN2" s="679"/>
      <c r="WNO2" s="679"/>
      <c r="WNP2" s="679"/>
      <c r="WNQ2" s="679"/>
      <c r="WNR2" s="679"/>
      <c r="WNS2" s="679"/>
      <c r="WNT2" s="679"/>
      <c r="WNU2" s="679"/>
      <c r="WNV2" s="679"/>
      <c r="WNW2" s="679"/>
      <c r="WNX2" s="679"/>
      <c r="WNY2" s="679"/>
      <c r="WNZ2" s="679"/>
      <c r="WOA2" s="679"/>
      <c r="WOB2" s="679"/>
      <c r="WOC2" s="679"/>
      <c r="WOD2" s="679"/>
      <c r="WOE2" s="679"/>
      <c r="WOF2" s="679"/>
      <c r="WOG2" s="679"/>
      <c r="WOH2" s="679"/>
      <c r="WOI2" s="679"/>
      <c r="WOJ2" s="679"/>
      <c r="WOK2" s="679"/>
      <c r="WOL2" s="679"/>
      <c r="WOM2" s="679"/>
      <c r="WON2" s="679"/>
      <c r="WOO2" s="679"/>
      <c r="WOP2" s="679"/>
      <c r="WOQ2" s="679"/>
      <c r="WOR2" s="679"/>
      <c r="WOS2" s="679"/>
      <c r="WOT2" s="679"/>
      <c r="WOU2" s="679"/>
      <c r="WOV2" s="679"/>
      <c r="WOW2" s="679"/>
      <c r="WOX2" s="679"/>
      <c r="WOY2" s="679"/>
      <c r="WOZ2" s="679"/>
      <c r="WPA2" s="679"/>
      <c r="WPB2" s="679"/>
      <c r="WPC2" s="679"/>
      <c r="WPD2" s="679"/>
      <c r="WPE2" s="679"/>
      <c r="WPF2" s="679"/>
      <c r="WPG2" s="679"/>
      <c r="WPH2" s="679"/>
      <c r="WPI2" s="679"/>
      <c r="WPJ2" s="679"/>
      <c r="WPK2" s="679"/>
      <c r="WPL2" s="679"/>
      <c r="WPM2" s="679"/>
      <c r="WPN2" s="679"/>
      <c r="WPO2" s="679"/>
      <c r="WPP2" s="679"/>
      <c r="WPQ2" s="679"/>
      <c r="WPR2" s="679"/>
      <c r="WPS2" s="679"/>
      <c r="WPT2" s="679"/>
      <c r="WPU2" s="679"/>
      <c r="WPV2" s="679"/>
      <c r="WPW2" s="679"/>
      <c r="WPX2" s="679"/>
      <c r="WPY2" s="679"/>
      <c r="WPZ2" s="679"/>
      <c r="WQA2" s="679"/>
      <c r="WQB2" s="679"/>
      <c r="WQC2" s="679"/>
      <c r="WQD2" s="679"/>
      <c r="WQE2" s="679"/>
      <c r="WQF2" s="679"/>
      <c r="WQG2" s="679"/>
      <c r="WQH2" s="679"/>
      <c r="WQI2" s="679"/>
      <c r="WQJ2" s="679"/>
      <c r="WQK2" s="679"/>
      <c r="WQL2" s="679"/>
      <c r="WQM2" s="679"/>
      <c r="WQN2" s="679"/>
      <c r="WQO2" s="679"/>
      <c r="WQP2" s="679"/>
      <c r="WQQ2" s="679"/>
      <c r="WQR2" s="679"/>
      <c r="WQS2" s="679"/>
      <c r="WQT2" s="679"/>
      <c r="WQU2" s="679"/>
      <c r="WQV2" s="679"/>
      <c r="WQW2" s="679"/>
      <c r="WQX2" s="679"/>
      <c r="WQY2" s="679"/>
      <c r="WQZ2" s="679"/>
      <c r="WRA2" s="679"/>
      <c r="WRB2" s="679"/>
      <c r="WRC2" s="679"/>
      <c r="WRD2" s="679"/>
      <c r="WRE2" s="679"/>
      <c r="WRF2" s="679"/>
      <c r="WRG2" s="679"/>
      <c r="WRH2" s="679"/>
      <c r="WRI2" s="679"/>
      <c r="WRJ2" s="679"/>
      <c r="WRK2" s="679"/>
      <c r="WRL2" s="679"/>
      <c r="WRM2" s="679"/>
      <c r="WRN2" s="679"/>
      <c r="WRO2" s="679"/>
      <c r="WRP2" s="679"/>
      <c r="WRQ2" s="679"/>
      <c r="WRR2" s="679"/>
      <c r="WRS2" s="679"/>
      <c r="WRT2" s="679"/>
      <c r="WRU2" s="679"/>
      <c r="WRV2" s="679"/>
      <c r="WRW2" s="679"/>
      <c r="WRX2" s="679"/>
      <c r="WRY2" s="679"/>
      <c r="WRZ2" s="679"/>
      <c r="WSA2" s="679"/>
      <c r="WSB2" s="679"/>
      <c r="WSC2" s="679"/>
      <c r="WSD2" s="679"/>
      <c r="WSE2" s="679"/>
      <c r="WSF2" s="679"/>
      <c r="WSG2" s="679"/>
      <c r="WSH2" s="679"/>
      <c r="WSI2" s="679"/>
      <c r="WSJ2" s="679"/>
      <c r="WSK2" s="679"/>
      <c r="WSL2" s="679"/>
      <c r="WSM2" s="679"/>
      <c r="WSN2" s="679"/>
      <c r="WSO2" s="679"/>
      <c r="WSP2" s="679"/>
      <c r="WSQ2" s="679"/>
      <c r="WSR2" s="679"/>
      <c r="WSS2" s="679"/>
      <c r="WST2" s="679"/>
      <c r="WSU2" s="679"/>
      <c r="WSV2" s="679"/>
      <c r="WSW2" s="679"/>
      <c r="WSX2" s="679"/>
      <c r="WSY2" s="679"/>
      <c r="WSZ2" s="679"/>
      <c r="WTA2" s="679"/>
      <c r="WTB2" s="679"/>
      <c r="WTC2" s="679"/>
      <c r="WTD2" s="679"/>
      <c r="WTE2" s="679"/>
      <c r="WTF2" s="679"/>
      <c r="WTG2" s="679"/>
      <c r="WTH2" s="679"/>
      <c r="WTI2" s="679"/>
      <c r="WTJ2" s="679"/>
      <c r="WTK2" s="679"/>
      <c r="WTL2" s="679"/>
      <c r="WTM2" s="679"/>
      <c r="WTN2" s="679"/>
      <c r="WTO2" s="679"/>
      <c r="WTP2" s="679"/>
      <c r="WTQ2" s="679"/>
      <c r="WTR2" s="679"/>
      <c r="WTS2" s="679"/>
      <c r="WTT2" s="679"/>
      <c r="WTU2" s="679"/>
      <c r="WTV2" s="679"/>
      <c r="WTW2" s="679"/>
      <c r="WTX2" s="679"/>
      <c r="WTY2" s="679"/>
      <c r="WTZ2" s="679"/>
      <c r="WUA2" s="679"/>
      <c r="WUB2" s="679"/>
      <c r="WUC2" s="679"/>
      <c r="WUD2" s="679"/>
      <c r="WUE2" s="679"/>
      <c r="WUF2" s="679"/>
      <c r="WUG2" s="679"/>
      <c r="WUH2" s="679"/>
      <c r="WUI2" s="679"/>
      <c r="WUJ2" s="679"/>
      <c r="WUK2" s="679"/>
      <c r="WUL2" s="679"/>
      <c r="WUM2" s="679"/>
      <c r="WUN2" s="679"/>
      <c r="WUO2" s="679"/>
      <c r="WUP2" s="679"/>
      <c r="WUQ2" s="679"/>
      <c r="WUR2" s="679"/>
      <c r="WUS2" s="679"/>
      <c r="WUT2" s="679"/>
      <c r="WUU2" s="679"/>
      <c r="WUV2" s="679"/>
      <c r="WUW2" s="679"/>
      <c r="WUX2" s="679"/>
      <c r="WUY2" s="679"/>
      <c r="WUZ2" s="679"/>
      <c r="WVA2" s="679"/>
      <c r="WVB2" s="679"/>
      <c r="WVC2" s="679"/>
      <c r="WVD2" s="679"/>
      <c r="WVE2" s="679"/>
      <c r="WVF2" s="679"/>
      <c r="WVG2" s="679"/>
      <c r="WVH2" s="679"/>
      <c r="WVI2" s="679"/>
      <c r="WVJ2" s="679"/>
      <c r="WVK2" s="679"/>
      <c r="WVL2" s="679"/>
      <c r="WVM2" s="679"/>
      <c r="WVN2" s="679"/>
      <c r="WVO2" s="679"/>
      <c r="WVP2" s="679"/>
      <c r="WVQ2" s="679"/>
      <c r="WVR2" s="679"/>
      <c r="WVS2" s="679"/>
      <c r="WVT2" s="679"/>
      <c r="WVU2" s="679"/>
      <c r="WVV2" s="679"/>
      <c r="WVW2" s="679"/>
      <c r="WVX2" s="679"/>
      <c r="WVY2" s="679"/>
      <c r="WVZ2" s="679"/>
      <c r="WWA2" s="679"/>
      <c r="WWB2" s="679"/>
      <c r="WWC2" s="679"/>
      <c r="WWD2" s="679"/>
      <c r="WWE2" s="679"/>
      <c r="WWF2" s="679"/>
      <c r="WWG2" s="679"/>
      <c r="WWH2" s="679"/>
      <c r="WWI2" s="679"/>
      <c r="WWJ2" s="679"/>
      <c r="WWK2" s="679"/>
      <c r="WWL2" s="679"/>
      <c r="WWM2" s="679"/>
      <c r="WWN2" s="679"/>
      <c r="WWO2" s="679"/>
      <c r="WWP2" s="679"/>
      <c r="WWQ2" s="679"/>
      <c r="WWR2" s="679"/>
      <c r="WWS2" s="679"/>
      <c r="WWT2" s="679"/>
      <c r="WWU2" s="679"/>
      <c r="WWV2" s="679"/>
      <c r="WWW2" s="679"/>
      <c r="WWX2" s="679"/>
      <c r="WWY2" s="679"/>
      <c r="WWZ2" s="679"/>
      <c r="WXA2" s="679"/>
      <c r="WXB2" s="679"/>
      <c r="WXC2" s="679"/>
      <c r="WXD2" s="679"/>
      <c r="WXE2" s="679"/>
      <c r="WXF2" s="679"/>
      <c r="WXG2" s="679"/>
      <c r="WXH2" s="679"/>
      <c r="WXI2" s="679"/>
      <c r="WXJ2" s="679"/>
      <c r="WXK2" s="679"/>
      <c r="WXL2" s="679"/>
      <c r="WXM2" s="679"/>
      <c r="WXN2" s="679"/>
      <c r="WXO2" s="679"/>
      <c r="WXP2" s="679"/>
      <c r="WXQ2" s="679"/>
      <c r="WXR2" s="679"/>
      <c r="WXS2" s="679"/>
      <c r="WXT2" s="679"/>
      <c r="WXU2" s="679"/>
      <c r="WXV2" s="679"/>
      <c r="WXW2" s="679"/>
      <c r="WXX2" s="679"/>
      <c r="WXY2" s="679"/>
      <c r="WXZ2" s="679"/>
      <c r="WYA2" s="679"/>
      <c r="WYB2" s="679"/>
      <c r="WYC2" s="679"/>
      <c r="WYD2" s="679"/>
      <c r="WYE2" s="679"/>
      <c r="WYF2" s="679"/>
      <c r="WYG2" s="679"/>
      <c r="WYH2" s="679"/>
      <c r="WYI2" s="679"/>
      <c r="WYJ2" s="679"/>
      <c r="WYK2" s="679"/>
      <c r="WYL2" s="679"/>
      <c r="WYM2" s="679"/>
      <c r="WYN2" s="679"/>
      <c r="WYO2" s="679"/>
      <c r="WYP2" s="679"/>
      <c r="WYQ2" s="679"/>
      <c r="WYR2" s="679"/>
      <c r="WYS2" s="679"/>
      <c r="WYT2" s="679"/>
      <c r="WYU2" s="679"/>
      <c r="WYV2" s="679"/>
      <c r="WYW2" s="679"/>
      <c r="WYX2" s="679"/>
      <c r="WYY2" s="679"/>
      <c r="WYZ2" s="679"/>
      <c r="WZA2" s="679"/>
      <c r="WZB2" s="679"/>
      <c r="WZC2" s="679"/>
      <c r="WZD2" s="679"/>
      <c r="WZE2" s="679"/>
      <c r="WZF2" s="679"/>
      <c r="WZG2" s="679"/>
      <c r="WZH2" s="679"/>
      <c r="WZI2" s="679"/>
      <c r="WZJ2" s="679"/>
      <c r="WZK2" s="679"/>
      <c r="WZL2" s="679"/>
      <c r="WZM2" s="679"/>
      <c r="WZN2" s="679"/>
      <c r="WZO2" s="679"/>
      <c r="WZP2" s="679"/>
      <c r="WZQ2" s="679"/>
      <c r="WZR2" s="679"/>
      <c r="WZS2" s="679"/>
      <c r="WZT2" s="679"/>
      <c r="WZU2" s="679"/>
      <c r="WZV2" s="679"/>
      <c r="WZW2" s="679"/>
      <c r="WZX2" s="679"/>
      <c r="WZY2" s="679"/>
      <c r="WZZ2" s="679"/>
      <c r="XAA2" s="679"/>
      <c r="XAB2" s="679"/>
      <c r="XAC2" s="679"/>
      <c r="XAD2" s="679"/>
      <c r="XAE2" s="679"/>
      <c r="XAF2" s="679"/>
      <c r="XAG2" s="679"/>
      <c r="XAH2" s="679"/>
      <c r="XAI2" s="679"/>
      <c r="XAJ2" s="679"/>
      <c r="XAK2" s="679"/>
      <c r="XAL2" s="679"/>
      <c r="XAM2" s="679"/>
      <c r="XAN2" s="679"/>
      <c r="XAO2" s="679"/>
      <c r="XAP2" s="679"/>
      <c r="XAQ2" s="679"/>
      <c r="XAR2" s="679"/>
      <c r="XAS2" s="679"/>
      <c r="XAT2" s="679"/>
      <c r="XAU2" s="679"/>
      <c r="XAV2" s="679"/>
      <c r="XAW2" s="679"/>
      <c r="XAX2" s="679"/>
      <c r="XAY2" s="679"/>
      <c r="XAZ2" s="679"/>
      <c r="XBA2" s="679"/>
      <c r="XBB2" s="679"/>
      <c r="XBC2" s="679"/>
      <c r="XBD2" s="679"/>
      <c r="XBE2" s="679"/>
      <c r="XBF2" s="679"/>
      <c r="XBG2" s="679"/>
      <c r="XBH2" s="679"/>
      <c r="XBI2" s="679"/>
      <c r="XBJ2" s="679"/>
      <c r="XBK2" s="679"/>
      <c r="XBL2" s="679"/>
      <c r="XBM2" s="679"/>
      <c r="XBN2" s="679"/>
      <c r="XBO2" s="679"/>
      <c r="XBP2" s="679"/>
      <c r="XBQ2" s="679"/>
      <c r="XBR2" s="679"/>
      <c r="XBS2" s="679"/>
      <c r="XBT2" s="679"/>
      <c r="XBU2" s="679"/>
      <c r="XBV2" s="679"/>
      <c r="XBW2" s="679"/>
      <c r="XBX2" s="679"/>
      <c r="XBY2" s="679"/>
      <c r="XBZ2" s="679"/>
      <c r="XCA2" s="679"/>
      <c r="XCB2" s="679"/>
      <c r="XCC2" s="679"/>
      <c r="XCD2" s="679"/>
      <c r="XCE2" s="679"/>
      <c r="XCF2" s="679"/>
      <c r="XCG2" s="679"/>
      <c r="XCH2" s="679"/>
      <c r="XCI2" s="679"/>
      <c r="XCJ2" s="679"/>
      <c r="XCK2" s="679"/>
      <c r="XCL2" s="679"/>
      <c r="XCM2" s="679"/>
      <c r="XCN2" s="679"/>
      <c r="XCO2" s="679"/>
      <c r="XCP2" s="679"/>
      <c r="XCQ2" s="679"/>
      <c r="XCR2" s="679"/>
      <c r="XCS2" s="679"/>
      <c r="XCT2" s="679"/>
      <c r="XCU2" s="679"/>
      <c r="XCV2" s="679"/>
      <c r="XCW2" s="679"/>
      <c r="XCX2" s="679"/>
      <c r="XCY2" s="679"/>
      <c r="XCZ2" s="679"/>
      <c r="XDA2" s="679"/>
      <c r="XDB2" s="679"/>
      <c r="XDC2" s="679"/>
      <c r="XDD2" s="679"/>
      <c r="XDE2" s="679"/>
      <c r="XDF2" s="679"/>
      <c r="XDG2" s="679"/>
      <c r="XDH2" s="679"/>
      <c r="XDI2" s="679"/>
      <c r="XDJ2" s="679"/>
      <c r="XDK2" s="679"/>
      <c r="XDL2" s="679"/>
      <c r="XDM2" s="679"/>
      <c r="XDN2" s="679"/>
      <c r="XDO2" s="679"/>
      <c r="XDP2" s="679"/>
      <c r="XDQ2" s="679"/>
      <c r="XDR2" s="679"/>
      <c r="XDS2" s="679"/>
      <c r="XDT2" s="679"/>
      <c r="XDU2" s="679"/>
      <c r="XDV2" s="679"/>
      <c r="XDW2" s="679"/>
      <c r="XDX2" s="679"/>
      <c r="XDY2" s="679"/>
      <c r="XDZ2" s="679"/>
      <c r="XEA2" s="679"/>
      <c r="XEB2" s="679"/>
      <c r="XEC2" s="679"/>
      <c r="XED2" s="679"/>
      <c r="XEE2" s="679"/>
      <c r="XEF2" s="679"/>
      <c r="XEG2" s="679"/>
      <c r="XEH2" s="679"/>
      <c r="XEI2" s="679"/>
      <c r="XEJ2" s="679"/>
      <c r="XEK2" s="679"/>
      <c r="XEL2" s="679"/>
      <c r="XEM2" s="679"/>
      <c r="XEN2" s="679"/>
      <c r="XEO2" s="679"/>
      <c r="XEP2" s="679"/>
      <c r="XEQ2" s="679"/>
      <c r="XER2" s="679"/>
      <c r="XES2" s="679"/>
      <c r="XET2" s="679"/>
      <c r="XEU2" s="679"/>
      <c r="XEV2" s="679"/>
      <c r="XEW2" s="679"/>
      <c r="XEX2" s="679"/>
      <c r="XEY2" s="679"/>
      <c r="XEZ2" s="597"/>
    </row>
    <row r="3" spans="1:16380" s="598" customFormat="1" ht="25.5">
      <c r="A3" s="679" t="str">
        <f>'[2]MUNICIPAL STAFF 2018-2019'!A3:G3</f>
        <v>DRAFT ADJUSTMENT BUDGET 2018/2019</v>
      </c>
      <c r="B3" s="679"/>
      <c r="C3" s="679"/>
      <c r="D3" s="679"/>
      <c r="E3" s="679"/>
      <c r="F3" s="679"/>
      <c r="G3" s="679"/>
      <c r="H3" s="679"/>
      <c r="I3" s="679"/>
      <c r="J3" s="679"/>
    </row>
    <row r="4" spans="1:16380" s="600" customFormat="1" ht="32.25" customHeight="1" thickBot="1">
      <c r="A4" s="599"/>
      <c r="B4" s="599"/>
      <c r="C4" s="599"/>
      <c r="D4" s="599"/>
      <c r="E4" s="599"/>
      <c r="F4" s="599"/>
      <c r="G4" s="599"/>
      <c r="H4" s="599"/>
      <c r="I4" s="599"/>
      <c r="J4" s="599"/>
    </row>
    <row r="5" spans="1:16380" ht="15.75" customHeight="1" thickBot="1">
      <c r="A5" s="680" t="s">
        <v>45</v>
      </c>
      <c r="B5" s="681"/>
      <c r="C5" s="681"/>
      <c r="D5" s="684" t="s">
        <v>549</v>
      </c>
      <c r="E5" s="685"/>
      <c r="F5" s="685"/>
      <c r="G5" s="685"/>
      <c r="H5" s="685"/>
      <c r="I5" s="685"/>
      <c r="J5" s="686"/>
    </row>
    <row r="6" spans="1:16380" ht="15.75" thickBot="1">
      <c r="A6" s="682"/>
      <c r="B6" s="683"/>
      <c r="C6" s="683"/>
      <c r="D6" s="382" t="s">
        <v>770</v>
      </c>
      <c r="E6" s="382" t="s">
        <v>770</v>
      </c>
      <c r="F6" s="382" t="s">
        <v>770</v>
      </c>
      <c r="G6" s="382"/>
      <c r="H6" s="382" t="s">
        <v>770</v>
      </c>
      <c r="I6" s="382" t="s">
        <v>770</v>
      </c>
      <c r="J6" s="382" t="s">
        <v>770</v>
      </c>
    </row>
    <row r="7" spans="1:16380" ht="45.75" thickBot="1">
      <c r="A7" s="682"/>
      <c r="B7" s="683"/>
      <c r="C7" s="683"/>
      <c r="D7" s="293" t="s">
        <v>65</v>
      </c>
      <c r="E7" s="451" t="s">
        <v>971</v>
      </c>
      <c r="F7" s="451" t="s">
        <v>969</v>
      </c>
      <c r="G7" s="451" t="s">
        <v>991</v>
      </c>
      <c r="H7" s="451" t="s">
        <v>795</v>
      </c>
      <c r="I7" s="454" t="s">
        <v>286</v>
      </c>
      <c r="J7" s="456" t="s">
        <v>321</v>
      </c>
    </row>
    <row r="8" spans="1:16380" ht="15">
      <c r="A8" s="526" t="s">
        <v>577</v>
      </c>
      <c r="B8" s="527"/>
      <c r="C8" s="530"/>
      <c r="D8" s="505"/>
      <c r="E8" s="514"/>
      <c r="F8" s="514"/>
      <c r="G8" s="521"/>
      <c r="H8" s="521"/>
      <c r="I8" s="514"/>
      <c r="J8" s="524"/>
    </row>
    <row r="9" spans="1:16380" ht="15">
      <c r="A9" s="271"/>
      <c r="B9" s="505"/>
      <c r="C9" s="271"/>
      <c r="D9" s="505"/>
      <c r="E9" s="271"/>
      <c r="F9" s="271"/>
      <c r="G9" s="281"/>
      <c r="H9" s="281"/>
      <c r="I9" s="271"/>
      <c r="J9" s="270"/>
    </row>
    <row r="10" spans="1:16380" ht="15">
      <c r="A10" s="273" t="s">
        <v>48</v>
      </c>
      <c r="B10" s="528"/>
      <c r="C10" s="271"/>
      <c r="D10" s="508"/>
      <c r="E10" s="277"/>
      <c r="F10" s="277"/>
      <c r="G10" s="519"/>
      <c r="H10" s="520"/>
      <c r="I10" s="277"/>
      <c r="J10" s="272"/>
    </row>
    <row r="11" spans="1:16380" ht="15">
      <c r="A11" s="271" t="s">
        <v>709</v>
      </c>
      <c r="B11" s="505" t="s">
        <v>938</v>
      </c>
      <c r="C11" s="271" t="s">
        <v>731</v>
      </c>
      <c r="D11" s="506">
        <v>453000</v>
      </c>
      <c r="E11" s="283"/>
      <c r="F11" s="283">
        <v>2500000</v>
      </c>
      <c r="G11" s="520">
        <f>E11+F11</f>
        <v>2500000</v>
      </c>
      <c r="H11" s="520">
        <f>12000000+14000000</f>
        <v>26000000</v>
      </c>
      <c r="I11" s="283">
        <v>56448.28</v>
      </c>
      <c r="J11" s="274">
        <f>D11-I11</f>
        <v>396551.72</v>
      </c>
    </row>
    <row r="12" spans="1:16380" ht="15">
      <c r="A12" s="271" t="s">
        <v>763</v>
      </c>
      <c r="B12" s="505" t="s">
        <v>939</v>
      </c>
      <c r="C12" s="68" t="s">
        <v>764</v>
      </c>
      <c r="D12" s="66">
        <v>2000000</v>
      </c>
      <c r="E12" s="366"/>
      <c r="F12" s="366">
        <v>2000000</v>
      </c>
      <c r="G12" s="520">
        <f t="shared" ref="G12:G17" si="0">E12+F12</f>
        <v>2000000</v>
      </c>
      <c r="H12" s="511"/>
      <c r="I12" s="366"/>
      <c r="J12" s="274">
        <f t="shared" ref="J12:J17" si="1">D12-I12</f>
        <v>2000000</v>
      </c>
    </row>
    <row r="13" spans="1:16380" ht="15">
      <c r="A13" s="271" t="s">
        <v>753</v>
      </c>
      <c r="B13" s="505" t="s">
        <v>941</v>
      </c>
      <c r="C13" s="68" t="s">
        <v>732</v>
      </c>
      <c r="D13" s="66">
        <v>10000000</v>
      </c>
      <c r="E13" s="366"/>
      <c r="F13" s="366">
        <v>2000000</v>
      </c>
      <c r="G13" s="520">
        <f t="shared" si="0"/>
        <v>2000000</v>
      </c>
      <c r="H13" s="511"/>
      <c r="I13" s="366">
        <v>351034.42</v>
      </c>
      <c r="J13" s="274">
        <f t="shared" si="1"/>
        <v>9648965.5800000001</v>
      </c>
    </row>
    <row r="14" spans="1:16380" ht="15">
      <c r="A14" s="271" t="s">
        <v>719</v>
      </c>
      <c r="B14" s="505" t="s">
        <v>942</v>
      </c>
      <c r="C14" s="188" t="s">
        <v>733</v>
      </c>
      <c r="D14" s="507">
        <v>10000000</v>
      </c>
      <c r="E14" s="515"/>
      <c r="F14" s="515">
        <v>3000000</v>
      </c>
      <c r="G14" s="520">
        <f t="shared" si="0"/>
        <v>3000000</v>
      </c>
      <c r="H14" s="522"/>
      <c r="I14" s="515">
        <v>1023062.72</v>
      </c>
      <c r="J14" s="274">
        <f t="shared" si="1"/>
        <v>8976937.2799999993</v>
      </c>
    </row>
    <row r="15" spans="1:16380" ht="15">
      <c r="A15" s="271" t="s">
        <v>681</v>
      </c>
      <c r="B15" s="505" t="s">
        <v>940</v>
      </c>
      <c r="C15" s="188" t="s">
        <v>734</v>
      </c>
      <c r="D15" s="507">
        <v>14500000</v>
      </c>
      <c r="E15" s="515"/>
      <c r="F15" s="515">
        <v>27453000</v>
      </c>
      <c r="G15" s="520">
        <f t="shared" si="0"/>
        <v>27453000</v>
      </c>
      <c r="H15" s="522"/>
      <c r="I15" s="515">
        <v>16964329.34</v>
      </c>
      <c r="J15" s="274">
        <f t="shared" si="1"/>
        <v>-2464329.34</v>
      </c>
    </row>
    <row r="16" spans="1:16380" s="350" customFormat="1" ht="15">
      <c r="A16" s="271" t="s">
        <v>754</v>
      </c>
      <c r="B16" s="505" t="s">
        <v>943</v>
      </c>
      <c r="C16" s="68" t="s">
        <v>774</v>
      </c>
      <c r="D16" s="575">
        <v>3300000</v>
      </c>
      <c r="E16" s="517"/>
      <c r="F16" s="517">
        <v>3300000</v>
      </c>
      <c r="G16" s="520">
        <f t="shared" si="0"/>
        <v>3300000</v>
      </c>
      <c r="H16" s="523"/>
      <c r="I16" s="516"/>
      <c r="J16" s="274">
        <f t="shared" si="1"/>
        <v>3300000</v>
      </c>
    </row>
    <row r="17" spans="1:10" s="350" customFormat="1" ht="15">
      <c r="A17" s="271"/>
      <c r="B17" s="6" t="s">
        <v>967</v>
      </c>
      <c r="C17" s="68"/>
      <c r="D17" s="469"/>
      <c r="E17" s="516"/>
      <c r="F17" s="516"/>
      <c r="G17" s="520">
        <f t="shared" si="0"/>
        <v>0</v>
      </c>
      <c r="H17" s="523"/>
      <c r="I17" s="517">
        <v>2102358.84</v>
      </c>
      <c r="J17" s="274">
        <f t="shared" si="1"/>
        <v>-2102358.84</v>
      </c>
    </row>
    <row r="18" spans="1:10" ht="15.75" thickBot="1">
      <c r="A18" s="273"/>
      <c r="B18" s="528"/>
      <c r="C18" s="273" t="s">
        <v>580</v>
      </c>
      <c r="D18" s="355">
        <f>SUM(D11:D17)</f>
        <v>40253000</v>
      </c>
      <c r="E18" s="275"/>
      <c r="F18" s="355">
        <f>SUM(F11:F17)</f>
        <v>40253000</v>
      </c>
      <c r="G18" s="355">
        <f>SUM(G11:G17)</f>
        <v>40253000</v>
      </c>
      <c r="H18" s="355">
        <f>SUM(H11:H17)</f>
        <v>26000000</v>
      </c>
      <c r="I18" s="355">
        <f>SUM(I11:I17)</f>
        <v>20497233.599999998</v>
      </c>
      <c r="J18" s="355">
        <f>SUM(J11:J17)</f>
        <v>19755766.399999999</v>
      </c>
    </row>
    <row r="19" spans="1:10" ht="15.75" thickTop="1">
      <c r="A19" s="271"/>
      <c r="B19" s="505"/>
      <c r="C19" s="271"/>
      <c r="D19" s="508"/>
      <c r="E19" s="277"/>
      <c r="F19" s="277"/>
      <c r="G19" s="519"/>
      <c r="H19" s="519"/>
      <c r="I19" s="277"/>
      <c r="J19" s="272"/>
    </row>
    <row r="20" spans="1:10" ht="15">
      <c r="A20" s="271"/>
      <c r="B20" s="505"/>
      <c r="C20" s="271"/>
      <c r="D20" s="508"/>
      <c r="E20" s="277"/>
      <c r="F20" s="277"/>
      <c r="G20" s="519"/>
      <c r="H20" s="519"/>
      <c r="I20" s="277"/>
      <c r="J20" s="276"/>
    </row>
    <row r="21" spans="1:10" ht="15">
      <c r="A21" s="273" t="s">
        <v>755</v>
      </c>
      <c r="B21" s="528"/>
      <c r="C21" s="271"/>
      <c r="D21" s="508"/>
      <c r="E21" s="277"/>
      <c r="F21" s="277"/>
      <c r="G21" s="519"/>
      <c r="H21" s="519"/>
      <c r="I21" s="277"/>
      <c r="J21" s="272"/>
    </row>
    <row r="22" spans="1:10" ht="15">
      <c r="A22" s="271" t="s">
        <v>735</v>
      </c>
      <c r="B22" s="505" t="s">
        <v>945</v>
      </c>
      <c r="C22" s="271" t="s">
        <v>736</v>
      </c>
      <c r="D22" s="508">
        <v>1000000</v>
      </c>
      <c r="E22" s="277"/>
      <c r="F22" s="277">
        <v>1000000</v>
      </c>
      <c r="G22" s="519">
        <f>E22+F22</f>
        <v>1000000</v>
      </c>
      <c r="H22" s="519"/>
      <c r="I22" s="278"/>
      <c r="J22" s="274">
        <f t="shared" ref="J22:J30" si="2">D22-I22</f>
        <v>1000000</v>
      </c>
    </row>
    <row r="23" spans="1:10" ht="15">
      <c r="A23" s="271" t="s">
        <v>737</v>
      </c>
      <c r="B23" s="505" t="s">
        <v>946</v>
      </c>
      <c r="C23" s="271" t="s">
        <v>738</v>
      </c>
      <c r="D23" s="508">
        <v>35000000</v>
      </c>
      <c r="E23" s="277">
        <v>32593602</v>
      </c>
      <c r="F23" s="277">
        <v>32460108</v>
      </c>
      <c r="G23" s="519">
        <f t="shared" ref="G23:G30" si="3">E23+F23</f>
        <v>65053710</v>
      </c>
      <c r="H23" s="520">
        <f>10000000+33400000</f>
        <v>43400000</v>
      </c>
      <c r="I23" s="278">
        <v>20960107.609999999</v>
      </c>
      <c r="J23" s="274">
        <f t="shared" si="2"/>
        <v>14039892.390000001</v>
      </c>
    </row>
    <row r="24" spans="1:10" ht="15">
      <c r="A24" s="271" t="s">
        <v>739</v>
      </c>
      <c r="B24" s="505" t="s">
        <v>947</v>
      </c>
      <c r="C24" s="271" t="s">
        <v>740</v>
      </c>
      <c r="D24" s="508">
        <v>5000000</v>
      </c>
      <c r="E24" s="277"/>
      <c r="F24" s="277">
        <v>3040326</v>
      </c>
      <c r="G24" s="519">
        <f t="shared" si="3"/>
        <v>3040326</v>
      </c>
      <c r="H24" s="519"/>
      <c r="I24" s="278">
        <v>3040326.48</v>
      </c>
      <c r="J24" s="274">
        <f t="shared" si="2"/>
        <v>1959673.52</v>
      </c>
    </row>
    <row r="25" spans="1:10" ht="15">
      <c r="A25" s="271" t="s">
        <v>741</v>
      </c>
      <c r="B25" s="505" t="s">
        <v>948</v>
      </c>
      <c r="C25" s="271" t="s">
        <v>742</v>
      </c>
      <c r="D25" s="508">
        <v>4000000</v>
      </c>
      <c r="E25" s="277"/>
      <c r="F25" s="277">
        <v>0</v>
      </c>
      <c r="G25" s="519">
        <f t="shared" si="3"/>
        <v>0</v>
      </c>
      <c r="H25" s="519"/>
      <c r="I25" s="278"/>
      <c r="J25" s="274">
        <f t="shared" si="2"/>
        <v>4000000</v>
      </c>
    </row>
    <row r="26" spans="1:10" ht="15">
      <c r="A26" s="271" t="s">
        <v>743</v>
      </c>
      <c r="B26" s="505" t="s">
        <v>949</v>
      </c>
      <c r="C26" s="271" t="s">
        <v>744</v>
      </c>
      <c r="D26" s="508">
        <v>12000000</v>
      </c>
      <c r="E26" s="277"/>
      <c r="F26" s="277">
        <v>9500000</v>
      </c>
      <c r="G26" s="519">
        <f t="shared" si="3"/>
        <v>9500000</v>
      </c>
      <c r="H26" s="519"/>
      <c r="I26" s="278">
        <v>3877707.41</v>
      </c>
      <c r="J26" s="274">
        <f t="shared" si="2"/>
        <v>8122292.5899999999</v>
      </c>
    </row>
    <row r="27" spans="1:10" ht="15">
      <c r="A27" s="271" t="s">
        <v>745</v>
      </c>
      <c r="B27" s="505" t="s">
        <v>950</v>
      </c>
      <c r="C27" s="271" t="s">
        <v>746</v>
      </c>
      <c r="D27" s="508">
        <v>15000000</v>
      </c>
      <c r="E27" s="277"/>
      <c r="F27" s="277">
        <v>6500000</v>
      </c>
      <c r="G27" s="519">
        <f t="shared" si="3"/>
        <v>6500000</v>
      </c>
      <c r="H27" s="519"/>
      <c r="I27" s="278"/>
      <c r="J27" s="274">
        <f t="shared" si="2"/>
        <v>15000000</v>
      </c>
    </row>
    <row r="28" spans="1:10" s="351" customFormat="1" ht="24.75" customHeight="1">
      <c r="A28" s="271" t="s">
        <v>786</v>
      </c>
      <c r="B28" s="281" t="s">
        <v>951</v>
      </c>
      <c r="C28" s="271" t="s">
        <v>775</v>
      </c>
      <c r="D28" s="509">
        <v>5000000</v>
      </c>
      <c r="E28" s="375"/>
      <c r="F28" s="375">
        <v>5000000</v>
      </c>
      <c r="G28" s="519">
        <f t="shared" si="3"/>
        <v>5000000</v>
      </c>
      <c r="H28" s="509"/>
      <c r="I28" s="277"/>
      <c r="J28" s="274">
        <f t="shared" si="2"/>
        <v>5000000</v>
      </c>
    </row>
    <row r="29" spans="1:10" s="351" customFormat="1" ht="24.75" customHeight="1">
      <c r="A29" s="271" t="s">
        <v>786</v>
      </c>
      <c r="B29" s="281" t="s">
        <v>952</v>
      </c>
      <c r="C29" s="271" t="s">
        <v>776</v>
      </c>
      <c r="D29" s="508">
        <v>5000000</v>
      </c>
      <c r="E29" s="277"/>
      <c r="F29" s="277">
        <v>24499566</v>
      </c>
      <c r="G29" s="519">
        <f t="shared" si="3"/>
        <v>24499566</v>
      </c>
      <c r="H29" s="519"/>
      <c r="I29" s="277"/>
      <c r="J29" s="274">
        <f t="shared" si="2"/>
        <v>5000000</v>
      </c>
    </row>
    <row r="30" spans="1:10" s="351" customFormat="1" ht="24.75" customHeight="1">
      <c r="A30" s="271"/>
      <c r="B30" s="505" t="s">
        <v>953</v>
      </c>
      <c r="C30" s="271" t="s">
        <v>791</v>
      </c>
      <c r="D30" s="508">
        <v>2400000</v>
      </c>
      <c r="E30" s="277"/>
      <c r="F30" s="277">
        <v>2400000</v>
      </c>
      <c r="G30" s="519">
        <f t="shared" si="3"/>
        <v>2400000</v>
      </c>
      <c r="H30" s="519"/>
      <c r="I30" s="277"/>
      <c r="J30" s="274">
        <f t="shared" si="2"/>
        <v>2400000</v>
      </c>
    </row>
    <row r="31" spans="1:10" ht="15.75" thickBot="1">
      <c r="A31" s="279"/>
      <c r="B31" s="284"/>
      <c r="C31" s="279" t="s">
        <v>580</v>
      </c>
      <c r="D31" s="510">
        <f>SUM(D22:D30)</f>
        <v>84400000</v>
      </c>
      <c r="E31" s="510">
        <f t="shared" ref="E31:G31" si="4">SUM(E22:E30)</f>
        <v>32593602</v>
      </c>
      <c r="F31" s="510">
        <f t="shared" si="4"/>
        <v>84400000</v>
      </c>
      <c r="G31" s="510">
        <f t="shared" si="4"/>
        <v>116993602</v>
      </c>
      <c r="H31" s="510">
        <f t="shared" ref="H31:J31" si="5">SUM(H22:H30)</f>
        <v>43400000</v>
      </c>
      <c r="I31" s="510">
        <f t="shared" si="5"/>
        <v>27878141.5</v>
      </c>
      <c r="J31" s="510">
        <f t="shared" si="5"/>
        <v>56521858.5</v>
      </c>
    </row>
    <row r="32" spans="1:10" ht="15.75" thickTop="1">
      <c r="A32" s="271"/>
      <c r="B32" s="505"/>
      <c r="C32" s="271"/>
      <c r="D32" s="508"/>
      <c r="E32" s="277"/>
      <c r="F32" s="277"/>
      <c r="G32" s="519"/>
      <c r="H32" s="519"/>
      <c r="I32" s="277"/>
      <c r="J32" s="272"/>
    </row>
    <row r="33" spans="1:10" ht="15">
      <c r="A33" s="280" t="s">
        <v>747</v>
      </c>
      <c r="B33" s="280"/>
      <c r="C33" s="271"/>
      <c r="D33" s="519"/>
      <c r="E33" s="277"/>
      <c r="F33" s="277"/>
      <c r="G33" s="519"/>
      <c r="H33" s="519"/>
      <c r="I33" s="277"/>
      <c r="J33" s="272"/>
    </row>
    <row r="34" spans="1:10" ht="18.75" customHeight="1">
      <c r="A34" s="281" t="s">
        <v>710</v>
      </c>
      <c r="B34" s="281" t="s">
        <v>944</v>
      </c>
      <c r="C34" s="282" t="s">
        <v>708</v>
      </c>
      <c r="D34" s="520">
        <v>2205000</v>
      </c>
      <c r="E34" s="283"/>
      <c r="F34" s="283">
        <v>2205000</v>
      </c>
      <c r="G34" s="520">
        <f>-E34+F34</f>
        <v>2205000</v>
      </c>
      <c r="H34" s="520">
        <v>1544000</v>
      </c>
      <c r="I34" s="283">
        <v>74194.880000000005</v>
      </c>
      <c r="J34" s="274">
        <f>D34-I34</f>
        <v>2130805.12</v>
      </c>
    </row>
    <row r="35" spans="1:10" s="172" customFormat="1" ht="15">
      <c r="A35" s="68" t="s">
        <v>768</v>
      </c>
      <c r="B35" s="6"/>
      <c r="C35" s="68" t="s">
        <v>769</v>
      </c>
      <c r="D35" s="511"/>
      <c r="E35" s="366">
        <v>1771141</v>
      </c>
      <c r="F35" s="366"/>
      <c r="G35" s="520">
        <f>E35+F35</f>
        <v>1771141</v>
      </c>
      <c r="H35" s="511"/>
      <c r="I35" s="366"/>
      <c r="J35" s="274"/>
    </row>
    <row r="36" spans="1:10" ht="15">
      <c r="C36" s="531"/>
      <c r="D36" s="512"/>
      <c r="E36" s="359"/>
      <c r="F36" s="359"/>
      <c r="G36" s="520">
        <f t="shared" ref="G36" si="6">-E36+F36</f>
        <v>0</v>
      </c>
      <c r="H36" s="512"/>
      <c r="I36" s="359"/>
      <c r="J36" s="274"/>
    </row>
    <row r="37" spans="1:10" ht="15.75" thickBot="1">
      <c r="A37" s="279"/>
      <c r="B37" s="284"/>
      <c r="C37" s="279" t="s">
        <v>580</v>
      </c>
      <c r="D37" s="510">
        <f>SUM(D34:D36)</f>
        <v>2205000</v>
      </c>
      <c r="E37" s="510">
        <f t="shared" ref="E37" si="7">SUM(E34:E36)</f>
        <v>1771141</v>
      </c>
      <c r="F37" s="510">
        <f>SUM(F34:F36)</f>
        <v>2205000</v>
      </c>
      <c r="G37" s="510">
        <f>SUM(G34:G36)</f>
        <v>3976141</v>
      </c>
      <c r="H37" s="510">
        <f>SUM(H34:H36)</f>
        <v>1544000</v>
      </c>
      <c r="I37" s="510">
        <f>SUM(I34:I36)</f>
        <v>74194.880000000005</v>
      </c>
      <c r="J37" s="510">
        <f>SUM(J34:J36)</f>
        <v>2130805.12</v>
      </c>
    </row>
    <row r="38" spans="1:10" ht="15.75" thickTop="1">
      <c r="A38" s="271"/>
      <c r="B38" s="505"/>
      <c r="C38" s="271"/>
      <c r="D38" s="508"/>
      <c r="E38" s="277"/>
      <c r="F38" s="277"/>
      <c r="G38" s="519"/>
      <c r="H38" s="519"/>
      <c r="I38" s="277"/>
      <c r="J38" s="272"/>
    </row>
    <row r="39" spans="1:10" ht="15">
      <c r="A39" s="271"/>
      <c r="B39" s="505"/>
      <c r="C39" s="271"/>
      <c r="D39" s="508"/>
      <c r="E39" s="277"/>
      <c r="F39" s="277"/>
      <c r="G39" s="519"/>
      <c r="H39" s="519"/>
      <c r="I39" s="277"/>
      <c r="J39" s="272"/>
    </row>
    <row r="40" spans="1:10" ht="15.75" thickBot="1">
      <c r="A40" s="273" t="s">
        <v>576</v>
      </c>
      <c r="B40" s="528"/>
      <c r="C40" s="273"/>
      <c r="D40" s="355">
        <f t="shared" ref="D40:J40" si="8">D37+D31+D18</f>
        <v>126858000</v>
      </c>
      <c r="E40" s="355">
        <f t="shared" si="8"/>
        <v>34364743</v>
      </c>
      <c r="F40" s="355">
        <f t="shared" si="8"/>
        <v>126858000</v>
      </c>
      <c r="G40" s="355">
        <f t="shared" si="8"/>
        <v>161222743</v>
      </c>
      <c r="H40" s="355">
        <f t="shared" si="8"/>
        <v>70944000</v>
      </c>
      <c r="I40" s="275">
        <f t="shared" si="8"/>
        <v>48449569.979999997</v>
      </c>
      <c r="J40" s="513">
        <f t="shared" si="8"/>
        <v>78408430.019999996</v>
      </c>
    </row>
    <row r="41" spans="1:10" ht="15.75" thickTop="1">
      <c r="A41" s="271"/>
      <c r="B41" s="505"/>
      <c r="C41" s="271"/>
      <c r="D41" s="508"/>
      <c r="E41" s="277"/>
      <c r="F41" s="277"/>
      <c r="G41" s="519"/>
      <c r="H41" s="519"/>
      <c r="I41" s="277"/>
      <c r="J41" s="272"/>
    </row>
    <row r="42" spans="1:10" ht="15">
      <c r="A42" s="271"/>
      <c r="B42" s="505"/>
      <c r="C42" s="271"/>
      <c r="D42" s="508"/>
      <c r="E42" s="277"/>
      <c r="F42" s="277"/>
      <c r="G42" s="519"/>
      <c r="H42" s="519"/>
      <c r="I42" s="277"/>
      <c r="J42" s="272"/>
    </row>
    <row r="43" spans="1:10" ht="15">
      <c r="A43" s="273" t="s">
        <v>578</v>
      </c>
      <c r="B43" s="528"/>
      <c r="C43" s="271"/>
      <c r="D43" s="508"/>
      <c r="E43" s="277"/>
      <c r="F43" s="277"/>
      <c r="G43" s="519"/>
      <c r="H43" s="519"/>
      <c r="I43" s="277"/>
      <c r="J43" s="272"/>
    </row>
    <row r="44" spans="1:10" ht="15">
      <c r="A44" s="271" t="s">
        <v>287</v>
      </c>
      <c r="B44" s="505" t="s">
        <v>844</v>
      </c>
      <c r="C44" s="271" t="s">
        <v>319</v>
      </c>
      <c r="D44" s="506">
        <v>198000</v>
      </c>
      <c r="E44" s="283"/>
      <c r="F44" s="283">
        <v>198000</v>
      </c>
      <c r="G44" s="520">
        <f>E44+F44</f>
        <v>198000</v>
      </c>
      <c r="H44" s="520"/>
      <c r="I44" s="283">
        <v>46751.65</v>
      </c>
      <c r="J44" s="274">
        <f>D44-I44</f>
        <v>151248.35</v>
      </c>
    </row>
    <row r="45" spans="1:10" ht="15">
      <c r="A45" s="271" t="s">
        <v>287</v>
      </c>
      <c r="B45" s="6" t="s">
        <v>987</v>
      </c>
      <c r="C45" s="68" t="s">
        <v>988</v>
      </c>
      <c r="D45" s="506"/>
      <c r="E45" s="283"/>
      <c r="F45" s="283">
        <v>0</v>
      </c>
      <c r="G45" s="520">
        <f t="shared" ref="G45:G46" si="9">E45+F45</f>
        <v>0</v>
      </c>
      <c r="H45" s="520"/>
      <c r="I45" s="283"/>
      <c r="J45" s="274"/>
    </row>
    <row r="46" spans="1:10" ht="15">
      <c r="A46" s="271" t="s">
        <v>748</v>
      </c>
      <c r="B46" s="505" t="s">
        <v>857</v>
      </c>
      <c r="C46" s="271" t="s">
        <v>749</v>
      </c>
      <c r="D46" s="506">
        <v>150000</v>
      </c>
      <c r="E46" s="283"/>
      <c r="F46" s="283">
        <v>150000</v>
      </c>
      <c r="G46" s="520">
        <f t="shared" si="9"/>
        <v>150000</v>
      </c>
      <c r="H46" s="520"/>
      <c r="I46" s="283">
        <v>47939.78</v>
      </c>
      <c r="J46" s="274">
        <f>D46-I46</f>
        <v>102060.22</v>
      </c>
    </row>
    <row r="47" spans="1:10" ht="15">
      <c r="A47" s="68" t="s">
        <v>983</v>
      </c>
      <c r="B47" s="6" t="s">
        <v>984</v>
      </c>
      <c r="C47" s="68" t="s">
        <v>995</v>
      </c>
      <c r="D47" s="506"/>
      <c r="E47" s="283"/>
      <c r="F47" s="283"/>
      <c r="G47" s="520">
        <f>'0201'!H103</f>
        <v>60000</v>
      </c>
      <c r="H47" s="520"/>
      <c r="I47" s="283"/>
      <c r="J47" s="274"/>
    </row>
    <row r="48" spans="1:10" ht="15.75" thickBot="1">
      <c r="A48" s="273"/>
      <c r="B48" s="528"/>
      <c r="C48" s="273" t="s">
        <v>579</v>
      </c>
      <c r="D48" s="355">
        <f>SUM(D44:D47)</f>
        <v>348000</v>
      </c>
      <c r="E48" s="275"/>
      <c r="F48" s="275">
        <f>SUM(F44:F47)</f>
        <v>348000</v>
      </c>
      <c r="G48" s="275">
        <f>SUM(G44:G47)</f>
        <v>408000</v>
      </c>
      <c r="H48" s="355">
        <f>SUM(H44:H47)</f>
        <v>0</v>
      </c>
      <c r="I48" s="275">
        <f>SUM(I44:I47)</f>
        <v>94691.43</v>
      </c>
      <c r="J48" s="513">
        <f>SUM(J44:J47)</f>
        <v>253308.57</v>
      </c>
    </row>
    <row r="49" spans="1:10" ht="15.75" thickTop="1">
      <c r="A49" s="271"/>
      <c r="B49" s="505"/>
      <c r="C49" s="271"/>
      <c r="D49" s="508"/>
      <c r="E49" s="277"/>
      <c r="F49" s="277"/>
      <c r="G49" s="519"/>
      <c r="H49" s="519"/>
      <c r="I49" s="277"/>
      <c r="J49" s="272"/>
    </row>
    <row r="50" spans="1:10" ht="15">
      <c r="A50" s="271"/>
      <c r="B50" s="505"/>
      <c r="C50" s="271"/>
      <c r="D50" s="508"/>
      <c r="E50" s="277"/>
      <c r="F50" s="277"/>
      <c r="G50" s="519"/>
      <c r="H50" s="519"/>
      <c r="I50" s="277"/>
      <c r="J50" s="272"/>
    </row>
    <row r="51" spans="1:10" ht="15.75" thickBot="1">
      <c r="A51" s="273" t="s">
        <v>49</v>
      </c>
      <c r="B51" s="528"/>
      <c r="C51" s="68" t="s">
        <v>989</v>
      </c>
      <c r="D51" s="355">
        <f t="shared" ref="D51:J51" si="10">D48+D40</f>
        <v>127206000</v>
      </c>
      <c r="E51" s="355">
        <f t="shared" si="10"/>
        <v>34364743</v>
      </c>
      <c r="F51" s="355">
        <f t="shared" si="10"/>
        <v>127206000</v>
      </c>
      <c r="G51" s="355">
        <f t="shared" si="10"/>
        <v>161630743</v>
      </c>
      <c r="H51" s="355">
        <f t="shared" si="10"/>
        <v>70944000</v>
      </c>
      <c r="I51" s="275">
        <f t="shared" si="10"/>
        <v>48544261.409999996</v>
      </c>
      <c r="J51" s="513">
        <f t="shared" si="10"/>
        <v>78661738.589999989</v>
      </c>
    </row>
    <row r="52" spans="1:10" ht="15.75" thickTop="1">
      <c r="A52" s="271"/>
      <c r="B52" s="505"/>
      <c r="C52" s="68"/>
      <c r="D52" s="508"/>
      <c r="E52" s="277"/>
      <c r="F52" s="277"/>
      <c r="G52" s="519"/>
      <c r="H52" s="519"/>
      <c r="I52" s="519"/>
      <c r="J52" s="519"/>
    </row>
    <row r="53" spans="1:10" ht="15">
      <c r="A53" s="285"/>
      <c r="B53" s="529"/>
      <c r="C53" s="285"/>
      <c r="D53" s="525"/>
      <c r="E53" s="518"/>
      <c r="F53" s="518"/>
      <c r="G53" s="286"/>
      <c r="H53" s="286"/>
      <c r="I53" s="464"/>
      <c r="J53" s="286"/>
    </row>
    <row r="54" spans="1:10">
      <c r="J54" s="287"/>
    </row>
  </sheetData>
  <mergeCells count="10917">
    <mergeCell ref="XAD2:XAF2"/>
    <mergeCell ref="XAG2:XAI2"/>
    <mergeCell ref="XAJ2:XAL2"/>
    <mergeCell ref="XAM2:XAO2"/>
    <mergeCell ref="XAP2:XAR2"/>
    <mergeCell ref="WZO2:WZQ2"/>
    <mergeCell ref="WZR2:WZT2"/>
    <mergeCell ref="WZU2:WZW2"/>
    <mergeCell ref="WZX2:WZZ2"/>
    <mergeCell ref="XAA2:XAC2"/>
    <mergeCell ref="WYZ2:WZB2"/>
    <mergeCell ref="WZC2:WZE2"/>
    <mergeCell ref="WZF2:WZH2"/>
    <mergeCell ref="WZI2:WZK2"/>
    <mergeCell ref="WZL2:WZN2"/>
    <mergeCell ref="WYK2:WYM2"/>
    <mergeCell ref="WYN2:WYP2"/>
    <mergeCell ref="WYQ2:WYS2"/>
    <mergeCell ref="WYT2:WYV2"/>
    <mergeCell ref="WYW2:WYY2"/>
    <mergeCell ref="WXV2:WXX2"/>
    <mergeCell ref="WXY2:WYA2"/>
    <mergeCell ref="WYB2:WYD2"/>
    <mergeCell ref="WYE2:WYG2"/>
    <mergeCell ref="XET2:XEV2"/>
    <mergeCell ref="XEW2:XEY2"/>
    <mergeCell ref="XEE2:XEG2"/>
    <mergeCell ref="XEH2:XEJ2"/>
    <mergeCell ref="XEK2:XEM2"/>
    <mergeCell ref="XEN2:XEP2"/>
    <mergeCell ref="XEQ2:XES2"/>
    <mergeCell ref="XDP2:XDR2"/>
    <mergeCell ref="XDS2:XDU2"/>
    <mergeCell ref="XDV2:XDX2"/>
    <mergeCell ref="XDY2:XEA2"/>
    <mergeCell ref="XEB2:XED2"/>
    <mergeCell ref="XDA2:XDC2"/>
    <mergeCell ref="XDD2:XDF2"/>
    <mergeCell ref="XDG2:XDI2"/>
    <mergeCell ref="XDJ2:XDL2"/>
    <mergeCell ref="XDM2:XDO2"/>
    <mergeCell ref="XCL2:XCN2"/>
    <mergeCell ref="XCO2:XCQ2"/>
    <mergeCell ref="XCR2:XCT2"/>
    <mergeCell ref="XCU2:XCW2"/>
    <mergeCell ref="XCX2:XCZ2"/>
    <mergeCell ref="XBW2:XBY2"/>
    <mergeCell ref="XBZ2:XCB2"/>
    <mergeCell ref="XCC2:XCE2"/>
    <mergeCell ref="XCF2:XCH2"/>
    <mergeCell ref="XCI2:XCK2"/>
    <mergeCell ref="XBH2:XBJ2"/>
    <mergeCell ref="XBK2:XBM2"/>
    <mergeCell ref="XBN2:XBP2"/>
    <mergeCell ref="XBQ2:XBS2"/>
    <mergeCell ref="XBT2:XBV2"/>
    <mergeCell ref="XAS2:XAU2"/>
    <mergeCell ref="XAV2:XAX2"/>
    <mergeCell ref="XAY2:XBA2"/>
    <mergeCell ref="XBB2:XBD2"/>
    <mergeCell ref="XBE2:XBG2"/>
    <mergeCell ref="WYH2:WYJ2"/>
    <mergeCell ref="WXG2:WXI2"/>
    <mergeCell ref="WXJ2:WXL2"/>
    <mergeCell ref="WXM2:WXO2"/>
    <mergeCell ref="WXP2:WXR2"/>
    <mergeCell ref="WXS2:WXU2"/>
    <mergeCell ref="WWR2:WWT2"/>
    <mergeCell ref="WWU2:WWW2"/>
    <mergeCell ref="WWX2:WWZ2"/>
    <mergeCell ref="WXA2:WXC2"/>
    <mergeCell ref="WXD2:WXF2"/>
    <mergeCell ref="WWC2:WWE2"/>
    <mergeCell ref="WWF2:WWH2"/>
    <mergeCell ref="WWI2:WWK2"/>
    <mergeCell ref="WWL2:WWN2"/>
    <mergeCell ref="WWO2:WWQ2"/>
    <mergeCell ref="WVN2:WVP2"/>
    <mergeCell ref="WVQ2:WVS2"/>
    <mergeCell ref="WVT2:WVV2"/>
    <mergeCell ref="WVW2:WVY2"/>
    <mergeCell ref="WVZ2:WWB2"/>
    <mergeCell ref="WUY2:WVA2"/>
    <mergeCell ref="WVB2:WVD2"/>
    <mergeCell ref="WVE2:WVG2"/>
    <mergeCell ref="WVH2:WVJ2"/>
    <mergeCell ref="WVK2:WVM2"/>
    <mergeCell ref="WUJ2:WUL2"/>
    <mergeCell ref="WUM2:WUO2"/>
    <mergeCell ref="WUP2:WUR2"/>
    <mergeCell ref="WUS2:WUU2"/>
    <mergeCell ref="WUV2:WUX2"/>
    <mergeCell ref="WTU2:WTW2"/>
    <mergeCell ref="WTX2:WTZ2"/>
    <mergeCell ref="WUA2:WUC2"/>
    <mergeCell ref="WUD2:WUF2"/>
    <mergeCell ref="WUG2:WUI2"/>
    <mergeCell ref="WTF2:WTH2"/>
    <mergeCell ref="WTI2:WTK2"/>
    <mergeCell ref="WTL2:WTN2"/>
    <mergeCell ref="WTO2:WTQ2"/>
    <mergeCell ref="WTR2:WTT2"/>
    <mergeCell ref="WSQ2:WSS2"/>
    <mergeCell ref="WST2:WSV2"/>
    <mergeCell ref="WSW2:WSY2"/>
    <mergeCell ref="WSZ2:WTB2"/>
    <mergeCell ref="WTC2:WTE2"/>
    <mergeCell ref="WSB2:WSD2"/>
    <mergeCell ref="WSE2:WSG2"/>
    <mergeCell ref="WSH2:WSJ2"/>
    <mergeCell ref="WSK2:WSM2"/>
    <mergeCell ref="WSN2:WSP2"/>
    <mergeCell ref="WRM2:WRO2"/>
    <mergeCell ref="WRP2:WRR2"/>
    <mergeCell ref="WRS2:WRU2"/>
    <mergeCell ref="WRV2:WRX2"/>
    <mergeCell ref="WRY2:WSA2"/>
    <mergeCell ref="WQX2:WQZ2"/>
    <mergeCell ref="WRA2:WRC2"/>
    <mergeCell ref="WRD2:WRF2"/>
    <mergeCell ref="WRG2:WRI2"/>
    <mergeCell ref="WRJ2:WRL2"/>
    <mergeCell ref="WQI2:WQK2"/>
    <mergeCell ref="WQL2:WQN2"/>
    <mergeCell ref="WQO2:WQQ2"/>
    <mergeCell ref="WQR2:WQT2"/>
    <mergeCell ref="WQU2:WQW2"/>
    <mergeCell ref="WPT2:WPV2"/>
    <mergeCell ref="WPW2:WPY2"/>
    <mergeCell ref="WPZ2:WQB2"/>
    <mergeCell ref="WQC2:WQE2"/>
    <mergeCell ref="WQF2:WQH2"/>
    <mergeCell ref="WPE2:WPG2"/>
    <mergeCell ref="WPH2:WPJ2"/>
    <mergeCell ref="WPK2:WPM2"/>
    <mergeCell ref="WPN2:WPP2"/>
    <mergeCell ref="WPQ2:WPS2"/>
    <mergeCell ref="WOP2:WOR2"/>
    <mergeCell ref="WOS2:WOU2"/>
    <mergeCell ref="WOV2:WOX2"/>
    <mergeCell ref="WOY2:WPA2"/>
    <mergeCell ref="WPB2:WPD2"/>
    <mergeCell ref="WOA2:WOC2"/>
    <mergeCell ref="WOD2:WOF2"/>
    <mergeCell ref="WOG2:WOI2"/>
    <mergeCell ref="WOJ2:WOL2"/>
    <mergeCell ref="WOM2:WOO2"/>
    <mergeCell ref="WNL2:WNN2"/>
    <mergeCell ref="WNO2:WNQ2"/>
    <mergeCell ref="WNR2:WNT2"/>
    <mergeCell ref="WNU2:WNW2"/>
    <mergeCell ref="WNX2:WNZ2"/>
    <mergeCell ref="WMW2:WMY2"/>
    <mergeCell ref="WMZ2:WNB2"/>
    <mergeCell ref="WNC2:WNE2"/>
    <mergeCell ref="WNF2:WNH2"/>
    <mergeCell ref="WNI2:WNK2"/>
    <mergeCell ref="WMH2:WMJ2"/>
    <mergeCell ref="WMK2:WMM2"/>
    <mergeCell ref="WMN2:WMP2"/>
    <mergeCell ref="WMQ2:WMS2"/>
    <mergeCell ref="WMT2:WMV2"/>
    <mergeCell ref="WLS2:WLU2"/>
    <mergeCell ref="WLV2:WLX2"/>
    <mergeCell ref="WLY2:WMA2"/>
    <mergeCell ref="WMB2:WMD2"/>
    <mergeCell ref="WME2:WMG2"/>
    <mergeCell ref="WLD2:WLF2"/>
    <mergeCell ref="WLG2:WLI2"/>
    <mergeCell ref="WLJ2:WLL2"/>
    <mergeCell ref="WLM2:WLO2"/>
    <mergeCell ref="WLP2:WLR2"/>
    <mergeCell ref="WKO2:WKQ2"/>
    <mergeCell ref="WKR2:WKT2"/>
    <mergeCell ref="WKU2:WKW2"/>
    <mergeCell ref="WKX2:WKZ2"/>
    <mergeCell ref="WLA2:WLC2"/>
    <mergeCell ref="WJZ2:WKB2"/>
    <mergeCell ref="WKC2:WKE2"/>
    <mergeCell ref="WKF2:WKH2"/>
    <mergeCell ref="WKI2:WKK2"/>
    <mergeCell ref="WKL2:WKN2"/>
    <mergeCell ref="WJK2:WJM2"/>
    <mergeCell ref="WJN2:WJP2"/>
    <mergeCell ref="WJQ2:WJS2"/>
    <mergeCell ref="WJT2:WJV2"/>
    <mergeCell ref="WJW2:WJY2"/>
    <mergeCell ref="WIV2:WIX2"/>
    <mergeCell ref="WIY2:WJA2"/>
    <mergeCell ref="WJB2:WJD2"/>
    <mergeCell ref="WJE2:WJG2"/>
    <mergeCell ref="WJH2:WJJ2"/>
    <mergeCell ref="WIG2:WII2"/>
    <mergeCell ref="WIJ2:WIL2"/>
    <mergeCell ref="WIM2:WIO2"/>
    <mergeCell ref="WIP2:WIR2"/>
    <mergeCell ref="WIS2:WIU2"/>
    <mergeCell ref="WHR2:WHT2"/>
    <mergeCell ref="WHU2:WHW2"/>
    <mergeCell ref="WHX2:WHZ2"/>
    <mergeCell ref="WIA2:WIC2"/>
    <mergeCell ref="WID2:WIF2"/>
    <mergeCell ref="WHC2:WHE2"/>
    <mergeCell ref="WHF2:WHH2"/>
    <mergeCell ref="WHI2:WHK2"/>
    <mergeCell ref="WHL2:WHN2"/>
    <mergeCell ref="WHO2:WHQ2"/>
    <mergeCell ref="WGN2:WGP2"/>
    <mergeCell ref="WGQ2:WGS2"/>
    <mergeCell ref="WGT2:WGV2"/>
    <mergeCell ref="WGW2:WGY2"/>
    <mergeCell ref="WGZ2:WHB2"/>
    <mergeCell ref="WFY2:WGA2"/>
    <mergeCell ref="WGB2:WGD2"/>
    <mergeCell ref="WGE2:WGG2"/>
    <mergeCell ref="WGH2:WGJ2"/>
    <mergeCell ref="WGK2:WGM2"/>
    <mergeCell ref="WFJ2:WFL2"/>
    <mergeCell ref="WFM2:WFO2"/>
    <mergeCell ref="WFP2:WFR2"/>
    <mergeCell ref="WFS2:WFU2"/>
    <mergeCell ref="WFV2:WFX2"/>
    <mergeCell ref="WEU2:WEW2"/>
    <mergeCell ref="WEX2:WEZ2"/>
    <mergeCell ref="WFA2:WFC2"/>
    <mergeCell ref="WFD2:WFF2"/>
    <mergeCell ref="WFG2:WFI2"/>
    <mergeCell ref="WEF2:WEH2"/>
    <mergeCell ref="WEI2:WEK2"/>
    <mergeCell ref="WEL2:WEN2"/>
    <mergeCell ref="WEO2:WEQ2"/>
    <mergeCell ref="WER2:WET2"/>
    <mergeCell ref="WDQ2:WDS2"/>
    <mergeCell ref="WDT2:WDV2"/>
    <mergeCell ref="WDW2:WDY2"/>
    <mergeCell ref="WDZ2:WEB2"/>
    <mergeCell ref="WEC2:WEE2"/>
    <mergeCell ref="WDB2:WDD2"/>
    <mergeCell ref="WDE2:WDG2"/>
    <mergeCell ref="WDH2:WDJ2"/>
    <mergeCell ref="WDK2:WDM2"/>
    <mergeCell ref="WDN2:WDP2"/>
    <mergeCell ref="WCM2:WCO2"/>
    <mergeCell ref="WCP2:WCR2"/>
    <mergeCell ref="WCS2:WCU2"/>
    <mergeCell ref="WCV2:WCX2"/>
    <mergeCell ref="WCY2:WDA2"/>
    <mergeCell ref="WBX2:WBZ2"/>
    <mergeCell ref="WCA2:WCC2"/>
    <mergeCell ref="WCD2:WCF2"/>
    <mergeCell ref="WCG2:WCI2"/>
    <mergeCell ref="WCJ2:WCL2"/>
    <mergeCell ref="WBI2:WBK2"/>
    <mergeCell ref="WBL2:WBN2"/>
    <mergeCell ref="WBO2:WBQ2"/>
    <mergeCell ref="WBR2:WBT2"/>
    <mergeCell ref="WBU2:WBW2"/>
    <mergeCell ref="WAT2:WAV2"/>
    <mergeCell ref="WAW2:WAY2"/>
    <mergeCell ref="WAZ2:WBB2"/>
    <mergeCell ref="WBC2:WBE2"/>
    <mergeCell ref="WBF2:WBH2"/>
    <mergeCell ref="WAE2:WAG2"/>
    <mergeCell ref="WAH2:WAJ2"/>
    <mergeCell ref="WAK2:WAM2"/>
    <mergeCell ref="WAN2:WAP2"/>
    <mergeCell ref="WAQ2:WAS2"/>
    <mergeCell ref="VZP2:VZR2"/>
    <mergeCell ref="VZS2:VZU2"/>
    <mergeCell ref="VZV2:VZX2"/>
    <mergeCell ref="VZY2:WAA2"/>
    <mergeCell ref="WAB2:WAD2"/>
    <mergeCell ref="VZA2:VZC2"/>
    <mergeCell ref="VZD2:VZF2"/>
    <mergeCell ref="VZG2:VZI2"/>
    <mergeCell ref="VZJ2:VZL2"/>
    <mergeCell ref="VZM2:VZO2"/>
    <mergeCell ref="VYL2:VYN2"/>
    <mergeCell ref="VYO2:VYQ2"/>
    <mergeCell ref="VYR2:VYT2"/>
    <mergeCell ref="VYU2:VYW2"/>
    <mergeCell ref="VYX2:VYZ2"/>
    <mergeCell ref="VXW2:VXY2"/>
    <mergeCell ref="VXZ2:VYB2"/>
    <mergeCell ref="VYC2:VYE2"/>
    <mergeCell ref="VYF2:VYH2"/>
    <mergeCell ref="VYI2:VYK2"/>
    <mergeCell ref="VXH2:VXJ2"/>
    <mergeCell ref="VXK2:VXM2"/>
    <mergeCell ref="VXN2:VXP2"/>
    <mergeCell ref="VXQ2:VXS2"/>
    <mergeCell ref="VXT2:VXV2"/>
    <mergeCell ref="VWS2:VWU2"/>
    <mergeCell ref="VWV2:VWX2"/>
    <mergeCell ref="VWY2:VXA2"/>
    <mergeCell ref="VXB2:VXD2"/>
    <mergeCell ref="VXE2:VXG2"/>
    <mergeCell ref="VWD2:VWF2"/>
    <mergeCell ref="VWG2:VWI2"/>
    <mergeCell ref="VWJ2:VWL2"/>
    <mergeCell ref="VWM2:VWO2"/>
    <mergeCell ref="VWP2:VWR2"/>
    <mergeCell ref="VVO2:VVQ2"/>
    <mergeCell ref="VVR2:VVT2"/>
    <mergeCell ref="VVU2:VVW2"/>
    <mergeCell ref="VVX2:VVZ2"/>
    <mergeCell ref="VWA2:VWC2"/>
    <mergeCell ref="VUZ2:VVB2"/>
    <mergeCell ref="VVC2:VVE2"/>
    <mergeCell ref="VVF2:VVH2"/>
    <mergeCell ref="VVI2:VVK2"/>
    <mergeCell ref="VVL2:VVN2"/>
    <mergeCell ref="VUK2:VUM2"/>
    <mergeCell ref="VUN2:VUP2"/>
    <mergeCell ref="VUQ2:VUS2"/>
    <mergeCell ref="VUT2:VUV2"/>
    <mergeCell ref="VUW2:VUY2"/>
    <mergeCell ref="VTV2:VTX2"/>
    <mergeCell ref="VTY2:VUA2"/>
    <mergeCell ref="VUB2:VUD2"/>
    <mergeCell ref="VUE2:VUG2"/>
    <mergeCell ref="VUH2:VUJ2"/>
    <mergeCell ref="VTG2:VTI2"/>
    <mergeCell ref="VTJ2:VTL2"/>
    <mergeCell ref="VTM2:VTO2"/>
    <mergeCell ref="VTP2:VTR2"/>
    <mergeCell ref="VTS2:VTU2"/>
    <mergeCell ref="VSR2:VST2"/>
    <mergeCell ref="VSU2:VSW2"/>
    <mergeCell ref="VSX2:VSZ2"/>
    <mergeCell ref="VTA2:VTC2"/>
    <mergeCell ref="VTD2:VTF2"/>
    <mergeCell ref="VSC2:VSE2"/>
    <mergeCell ref="VSF2:VSH2"/>
    <mergeCell ref="VSI2:VSK2"/>
    <mergeCell ref="VSL2:VSN2"/>
    <mergeCell ref="VSO2:VSQ2"/>
    <mergeCell ref="VRN2:VRP2"/>
    <mergeCell ref="VRQ2:VRS2"/>
    <mergeCell ref="VRT2:VRV2"/>
    <mergeCell ref="VRW2:VRY2"/>
    <mergeCell ref="VRZ2:VSB2"/>
    <mergeCell ref="VQY2:VRA2"/>
    <mergeCell ref="VRB2:VRD2"/>
    <mergeCell ref="VRE2:VRG2"/>
    <mergeCell ref="VRH2:VRJ2"/>
    <mergeCell ref="VRK2:VRM2"/>
    <mergeCell ref="VQJ2:VQL2"/>
    <mergeCell ref="VQM2:VQO2"/>
    <mergeCell ref="VQP2:VQR2"/>
    <mergeCell ref="VQS2:VQU2"/>
    <mergeCell ref="VQV2:VQX2"/>
    <mergeCell ref="VPU2:VPW2"/>
    <mergeCell ref="VPX2:VPZ2"/>
    <mergeCell ref="VQA2:VQC2"/>
    <mergeCell ref="VQD2:VQF2"/>
    <mergeCell ref="VQG2:VQI2"/>
    <mergeCell ref="VPF2:VPH2"/>
    <mergeCell ref="VPI2:VPK2"/>
    <mergeCell ref="VPL2:VPN2"/>
    <mergeCell ref="VPO2:VPQ2"/>
    <mergeCell ref="VPR2:VPT2"/>
    <mergeCell ref="VOQ2:VOS2"/>
    <mergeCell ref="VOT2:VOV2"/>
    <mergeCell ref="VOW2:VOY2"/>
    <mergeCell ref="VOZ2:VPB2"/>
    <mergeCell ref="VPC2:VPE2"/>
    <mergeCell ref="VOB2:VOD2"/>
    <mergeCell ref="VOE2:VOG2"/>
    <mergeCell ref="VOH2:VOJ2"/>
    <mergeCell ref="VOK2:VOM2"/>
    <mergeCell ref="VON2:VOP2"/>
    <mergeCell ref="VNM2:VNO2"/>
    <mergeCell ref="VNP2:VNR2"/>
    <mergeCell ref="VNS2:VNU2"/>
    <mergeCell ref="VNV2:VNX2"/>
    <mergeCell ref="VNY2:VOA2"/>
    <mergeCell ref="VMX2:VMZ2"/>
    <mergeCell ref="VNA2:VNC2"/>
    <mergeCell ref="VND2:VNF2"/>
    <mergeCell ref="VNG2:VNI2"/>
    <mergeCell ref="VNJ2:VNL2"/>
    <mergeCell ref="VMI2:VMK2"/>
    <mergeCell ref="VML2:VMN2"/>
    <mergeCell ref="VMO2:VMQ2"/>
    <mergeCell ref="VMR2:VMT2"/>
    <mergeCell ref="VMU2:VMW2"/>
    <mergeCell ref="VLT2:VLV2"/>
    <mergeCell ref="VLW2:VLY2"/>
    <mergeCell ref="VLZ2:VMB2"/>
    <mergeCell ref="VMC2:VME2"/>
    <mergeCell ref="VMF2:VMH2"/>
    <mergeCell ref="VLE2:VLG2"/>
    <mergeCell ref="VLH2:VLJ2"/>
    <mergeCell ref="VLK2:VLM2"/>
    <mergeCell ref="VLN2:VLP2"/>
    <mergeCell ref="VLQ2:VLS2"/>
    <mergeCell ref="VKP2:VKR2"/>
    <mergeCell ref="VKS2:VKU2"/>
    <mergeCell ref="VKV2:VKX2"/>
    <mergeCell ref="VKY2:VLA2"/>
    <mergeCell ref="VLB2:VLD2"/>
    <mergeCell ref="VKA2:VKC2"/>
    <mergeCell ref="VKD2:VKF2"/>
    <mergeCell ref="VKG2:VKI2"/>
    <mergeCell ref="VKJ2:VKL2"/>
    <mergeCell ref="VKM2:VKO2"/>
    <mergeCell ref="VJL2:VJN2"/>
    <mergeCell ref="VJO2:VJQ2"/>
    <mergeCell ref="VJR2:VJT2"/>
    <mergeCell ref="VJU2:VJW2"/>
    <mergeCell ref="VJX2:VJZ2"/>
    <mergeCell ref="VIW2:VIY2"/>
    <mergeCell ref="VIZ2:VJB2"/>
    <mergeCell ref="VJC2:VJE2"/>
    <mergeCell ref="VJF2:VJH2"/>
    <mergeCell ref="VJI2:VJK2"/>
    <mergeCell ref="VIH2:VIJ2"/>
    <mergeCell ref="VIK2:VIM2"/>
    <mergeCell ref="VIN2:VIP2"/>
    <mergeCell ref="VIQ2:VIS2"/>
    <mergeCell ref="VIT2:VIV2"/>
    <mergeCell ref="VHS2:VHU2"/>
    <mergeCell ref="VHV2:VHX2"/>
    <mergeCell ref="VHY2:VIA2"/>
    <mergeCell ref="VIB2:VID2"/>
    <mergeCell ref="VIE2:VIG2"/>
    <mergeCell ref="VHD2:VHF2"/>
    <mergeCell ref="VHG2:VHI2"/>
    <mergeCell ref="VHJ2:VHL2"/>
    <mergeCell ref="VHM2:VHO2"/>
    <mergeCell ref="VHP2:VHR2"/>
    <mergeCell ref="VGO2:VGQ2"/>
    <mergeCell ref="VGR2:VGT2"/>
    <mergeCell ref="VGU2:VGW2"/>
    <mergeCell ref="VGX2:VGZ2"/>
    <mergeCell ref="VHA2:VHC2"/>
    <mergeCell ref="VFZ2:VGB2"/>
    <mergeCell ref="VGC2:VGE2"/>
    <mergeCell ref="VGF2:VGH2"/>
    <mergeCell ref="VGI2:VGK2"/>
    <mergeCell ref="VGL2:VGN2"/>
    <mergeCell ref="VFK2:VFM2"/>
    <mergeCell ref="VFN2:VFP2"/>
    <mergeCell ref="VFQ2:VFS2"/>
    <mergeCell ref="VFT2:VFV2"/>
    <mergeCell ref="VFW2:VFY2"/>
    <mergeCell ref="VEV2:VEX2"/>
    <mergeCell ref="VEY2:VFA2"/>
    <mergeCell ref="VFB2:VFD2"/>
    <mergeCell ref="VFE2:VFG2"/>
    <mergeCell ref="VFH2:VFJ2"/>
    <mergeCell ref="VEG2:VEI2"/>
    <mergeCell ref="VEJ2:VEL2"/>
    <mergeCell ref="VEM2:VEO2"/>
    <mergeCell ref="VEP2:VER2"/>
    <mergeCell ref="VES2:VEU2"/>
    <mergeCell ref="VDR2:VDT2"/>
    <mergeCell ref="VDU2:VDW2"/>
    <mergeCell ref="VDX2:VDZ2"/>
    <mergeCell ref="VEA2:VEC2"/>
    <mergeCell ref="VED2:VEF2"/>
    <mergeCell ref="VDC2:VDE2"/>
    <mergeCell ref="VDF2:VDH2"/>
    <mergeCell ref="VDI2:VDK2"/>
    <mergeCell ref="VDL2:VDN2"/>
    <mergeCell ref="VDO2:VDQ2"/>
    <mergeCell ref="VCN2:VCP2"/>
    <mergeCell ref="VCQ2:VCS2"/>
    <mergeCell ref="VCT2:VCV2"/>
    <mergeCell ref="VCW2:VCY2"/>
    <mergeCell ref="VCZ2:VDB2"/>
    <mergeCell ref="VBY2:VCA2"/>
    <mergeCell ref="VCB2:VCD2"/>
    <mergeCell ref="VCE2:VCG2"/>
    <mergeCell ref="VCH2:VCJ2"/>
    <mergeCell ref="VCK2:VCM2"/>
    <mergeCell ref="VBJ2:VBL2"/>
    <mergeCell ref="VBM2:VBO2"/>
    <mergeCell ref="VBP2:VBR2"/>
    <mergeCell ref="VBS2:VBU2"/>
    <mergeCell ref="VBV2:VBX2"/>
    <mergeCell ref="VAU2:VAW2"/>
    <mergeCell ref="VAX2:VAZ2"/>
    <mergeCell ref="VBA2:VBC2"/>
    <mergeCell ref="VBD2:VBF2"/>
    <mergeCell ref="VBG2:VBI2"/>
    <mergeCell ref="VAF2:VAH2"/>
    <mergeCell ref="VAI2:VAK2"/>
    <mergeCell ref="VAL2:VAN2"/>
    <mergeCell ref="VAO2:VAQ2"/>
    <mergeCell ref="VAR2:VAT2"/>
    <mergeCell ref="UZQ2:UZS2"/>
    <mergeCell ref="UZT2:UZV2"/>
    <mergeCell ref="UZW2:UZY2"/>
    <mergeCell ref="UZZ2:VAB2"/>
    <mergeCell ref="VAC2:VAE2"/>
    <mergeCell ref="UZB2:UZD2"/>
    <mergeCell ref="UZE2:UZG2"/>
    <mergeCell ref="UZH2:UZJ2"/>
    <mergeCell ref="UZK2:UZM2"/>
    <mergeCell ref="UZN2:UZP2"/>
    <mergeCell ref="UYM2:UYO2"/>
    <mergeCell ref="UYP2:UYR2"/>
    <mergeCell ref="UYS2:UYU2"/>
    <mergeCell ref="UYV2:UYX2"/>
    <mergeCell ref="UYY2:UZA2"/>
    <mergeCell ref="UXX2:UXZ2"/>
    <mergeCell ref="UYA2:UYC2"/>
    <mergeCell ref="UYD2:UYF2"/>
    <mergeCell ref="UYG2:UYI2"/>
    <mergeCell ref="UYJ2:UYL2"/>
    <mergeCell ref="UXI2:UXK2"/>
    <mergeCell ref="UXL2:UXN2"/>
    <mergeCell ref="UXO2:UXQ2"/>
    <mergeCell ref="UXR2:UXT2"/>
    <mergeCell ref="UXU2:UXW2"/>
    <mergeCell ref="UWT2:UWV2"/>
    <mergeCell ref="UWW2:UWY2"/>
    <mergeCell ref="UWZ2:UXB2"/>
    <mergeCell ref="UXC2:UXE2"/>
    <mergeCell ref="UXF2:UXH2"/>
    <mergeCell ref="UWE2:UWG2"/>
    <mergeCell ref="UWH2:UWJ2"/>
    <mergeCell ref="UWK2:UWM2"/>
    <mergeCell ref="UWN2:UWP2"/>
    <mergeCell ref="UWQ2:UWS2"/>
    <mergeCell ref="UVP2:UVR2"/>
    <mergeCell ref="UVS2:UVU2"/>
    <mergeCell ref="UVV2:UVX2"/>
    <mergeCell ref="UVY2:UWA2"/>
    <mergeCell ref="UWB2:UWD2"/>
    <mergeCell ref="UVA2:UVC2"/>
    <mergeCell ref="UVD2:UVF2"/>
    <mergeCell ref="UVG2:UVI2"/>
    <mergeCell ref="UVJ2:UVL2"/>
    <mergeCell ref="UVM2:UVO2"/>
    <mergeCell ref="UUL2:UUN2"/>
    <mergeCell ref="UUO2:UUQ2"/>
    <mergeCell ref="UUR2:UUT2"/>
    <mergeCell ref="UUU2:UUW2"/>
    <mergeCell ref="UUX2:UUZ2"/>
    <mergeCell ref="UTW2:UTY2"/>
    <mergeCell ref="UTZ2:UUB2"/>
    <mergeCell ref="UUC2:UUE2"/>
    <mergeCell ref="UUF2:UUH2"/>
    <mergeCell ref="UUI2:UUK2"/>
    <mergeCell ref="UTH2:UTJ2"/>
    <mergeCell ref="UTK2:UTM2"/>
    <mergeCell ref="UTN2:UTP2"/>
    <mergeCell ref="UTQ2:UTS2"/>
    <mergeCell ref="UTT2:UTV2"/>
    <mergeCell ref="USS2:USU2"/>
    <mergeCell ref="USV2:USX2"/>
    <mergeCell ref="USY2:UTA2"/>
    <mergeCell ref="UTB2:UTD2"/>
    <mergeCell ref="UTE2:UTG2"/>
    <mergeCell ref="USD2:USF2"/>
    <mergeCell ref="USG2:USI2"/>
    <mergeCell ref="USJ2:USL2"/>
    <mergeCell ref="USM2:USO2"/>
    <mergeCell ref="USP2:USR2"/>
    <mergeCell ref="URO2:URQ2"/>
    <mergeCell ref="URR2:URT2"/>
    <mergeCell ref="URU2:URW2"/>
    <mergeCell ref="URX2:URZ2"/>
    <mergeCell ref="USA2:USC2"/>
    <mergeCell ref="UQZ2:URB2"/>
    <mergeCell ref="URC2:URE2"/>
    <mergeCell ref="URF2:URH2"/>
    <mergeCell ref="URI2:URK2"/>
    <mergeCell ref="URL2:URN2"/>
    <mergeCell ref="UQK2:UQM2"/>
    <mergeCell ref="UQN2:UQP2"/>
    <mergeCell ref="UQQ2:UQS2"/>
    <mergeCell ref="UQT2:UQV2"/>
    <mergeCell ref="UQW2:UQY2"/>
    <mergeCell ref="UPV2:UPX2"/>
    <mergeCell ref="UPY2:UQA2"/>
    <mergeCell ref="UQB2:UQD2"/>
    <mergeCell ref="UQE2:UQG2"/>
    <mergeCell ref="UQH2:UQJ2"/>
    <mergeCell ref="UPG2:UPI2"/>
    <mergeCell ref="UPJ2:UPL2"/>
    <mergeCell ref="UPM2:UPO2"/>
    <mergeCell ref="UPP2:UPR2"/>
    <mergeCell ref="UPS2:UPU2"/>
    <mergeCell ref="UOR2:UOT2"/>
    <mergeCell ref="UOU2:UOW2"/>
    <mergeCell ref="UOX2:UOZ2"/>
    <mergeCell ref="UPA2:UPC2"/>
    <mergeCell ref="UPD2:UPF2"/>
    <mergeCell ref="UOC2:UOE2"/>
    <mergeCell ref="UOF2:UOH2"/>
    <mergeCell ref="UOI2:UOK2"/>
    <mergeCell ref="UOL2:UON2"/>
    <mergeCell ref="UOO2:UOQ2"/>
    <mergeCell ref="UNN2:UNP2"/>
    <mergeCell ref="UNQ2:UNS2"/>
    <mergeCell ref="UNT2:UNV2"/>
    <mergeCell ref="UNW2:UNY2"/>
    <mergeCell ref="UNZ2:UOB2"/>
    <mergeCell ref="UMY2:UNA2"/>
    <mergeCell ref="UNB2:UND2"/>
    <mergeCell ref="UNE2:UNG2"/>
    <mergeCell ref="UNH2:UNJ2"/>
    <mergeCell ref="UNK2:UNM2"/>
    <mergeCell ref="UMJ2:UML2"/>
    <mergeCell ref="UMM2:UMO2"/>
    <mergeCell ref="UMP2:UMR2"/>
    <mergeCell ref="UMS2:UMU2"/>
    <mergeCell ref="UMV2:UMX2"/>
    <mergeCell ref="ULU2:ULW2"/>
    <mergeCell ref="ULX2:ULZ2"/>
    <mergeCell ref="UMA2:UMC2"/>
    <mergeCell ref="UMD2:UMF2"/>
    <mergeCell ref="UMG2:UMI2"/>
    <mergeCell ref="ULF2:ULH2"/>
    <mergeCell ref="ULI2:ULK2"/>
    <mergeCell ref="ULL2:ULN2"/>
    <mergeCell ref="ULO2:ULQ2"/>
    <mergeCell ref="ULR2:ULT2"/>
    <mergeCell ref="UKQ2:UKS2"/>
    <mergeCell ref="UKT2:UKV2"/>
    <mergeCell ref="UKW2:UKY2"/>
    <mergeCell ref="UKZ2:ULB2"/>
    <mergeCell ref="ULC2:ULE2"/>
    <mergeCell ref="UKB2:UKD2"/>
    <mergeCell ref="UKE2:UKG2"/>
    <mergeCell ref="UKH2:UKJ2"/>
    <mergeCell ref="UKK2:UKM2"/>
    <mergeCell ref="UKN2:UKP2"/>
    <mergeCell ref="UJM2:UJO2"/>
    <mergeCell ref="UJP2:UJR2"/>
    <mergeCell ref="UJS2:UJU2"/>
    <mergeCell ref="UJV2:UJX2"/>
    <mergeCell ref="UJY2:UKA2"/>
    <mergeCell ref="UIX2:UIZ2"/>
    <mergeCell ref="UJA2:UJC2"/>
    <mergeCell ref="UJD2:UJF2"/>
    <mergeCell ref="UJG2:UJI2"/>
    <mergeCell ref="UJJ2:UJL2"/>
    <mergeCell ref="UII2:UIK2"/>
    <mergeCell ref="UIL2:UIN2"/>
    <mergeCell ref="UIO2:UIQ2"/>
    <mergeCell ref="UIR2:UIT2"/>
    <mergeCell ref="UIU2:UIW2"/>
    <mergeCell ref="UHT2:UHV2"/>
    <mergeCell ref="UHW2:UHY2"/>
    <mergeCell ref="UHZ2:UIB2"/>
    <mergeCell ref="UIC2:UIE2"/>
    <mergeCell ref="UIF2:UIH2"/>
    <mergeCell ref="UHE2:UHG2"/>
    <mergeCell ref="UHH2:UHJ2"/>
    <mergeCell ref="UHK2:UHM2"/>
    <mergeCell ref="UHN2:UHP2"/>
    <mergeCell ref="UHQ2:UHS2"/>
    <mergeCell ref="UGP2:UGR2"/>
    <mergeCell ref="UGS2:UGU2"/>
    <mergeCell ref="UGV2:UGX2"/>
    <mergeCell ref="UGY2:UHA2"/>
    <mergeCell ref="UHB2:UHD2"/>
    <mergeCell ref="UGA2:UGC2"/>
    <mergeCell ref="UGD2:UGF2"/>
    <mergeCell ref="UGG2:UGI2"/>
    <mergeCell ref="UGJ2:UGL2"/>
    <mergeCell ref="UGM2:UGO2"/>
    <mergeCell ref="UFL2:UFN2"/>
    <mergeCell ref="UFO2:UFQ2"/>
    <mergeCell ref="UFR2:UFT2"/>
    <mergeCell ref="UFU2:UFW2"/>
    <mergeCell ref="UFX2:UFZ2"/>
    <mergeCell ref="UEW2:UEY2"/>
    <mergeCell ref="UEZ2:UFB2"/>
    <mergeCell ref="UFC2:UFE2"/>
    <mergeCell ref="UFF2:UFH2"/>
    <mergeCell ref="UFI2:UFK2"/>
    <mergeCell ref="UEH2:UEJ2"/>
    <mergeCell ref="UEK2:UEM2"/>
    <mergeCell ref="UEN2:UEP2"/>
    <mergeCell ref="UEQ2:UES2"/>
    <mergeCell ref="UET2:UEV2"/>
    <mergeCell ref="UDS2:UDU2"/>
    <mergeCell ref="UDV2:UDX2"/>
    <mergeCell ref="UDY2:UEA2"/>
    <mergeCell ref="UEB2:UED2"/>
    <mergeCell ref="UEE2:UEG2"/>
    <mergeCell ref="UDD2:UDF2"/>
    <mergeCell ref="UDG2:UDI2"/>
    <mergeCell ref="UDJ2:UDL2"/>
    <mergeCell ref="UDM2:UDO2"/>
    <mergeCell ref="UDP2:UDR2"/>
    <mergeCell ref="UCO2:UCQ2"/>
    <mergeCell ref="UCR2:UCT2"/>
    <mergeCell ref="UCU2:UCW2"/>
    <mergeCell ref="UCX2:UCZ2"/>
    <mergeCell ref="UDA2:UDC2"/>
    <mergeCell ref="UBZ2:UCB2"/>
    <mergeCell ref="UCC2:UCE2"/>
    <mergeCell ref="UCF2:UCH2"/>
    <mergeCell ref="UCI2:UCK2"/>
    <mergeCell ref="UCL2:UCN2"/>
    <mergeCell ref="UBK2:UBM2"/>
    <mergeCell ref="UBN2:UBP2"/>
    <mergeCell ref="UBQ2:UBS2"/>
    <mergeCell ref="UBT2:UBV2"/>
    <mergeCell ref="UBW2:UBY2"/>
    <mergeCell ref="UAV2:UAX2"/>
    <mergeCell ref="UAY2:UBA2"/>
    <mergeCell ref="UBB2:UBD2"/>
    <mergeCell ref="UBE2:UBG2"/>
    <mergeCell ref="UBH2:UBJ2"/>
    <mergeCell ref="UAG2:UAI2"/>
    <mergeCell ref="UAJ2:UAL2"/>
    <mergeCell ref="UAM2:UAO2"/>
    <mergeCell ref="UAP2:UAR2"/>
    <mergeCell ref="UAS2:UAU2"/>
    <mergeCell ref="TZR2:TZT2"/>
    <mergeCell ref="TZU2:TZW2"/>
    <mergeCell ref="TZX2:TZZ2"/>
    <mergeCell ref="UAA2:UAC2"/>
    <mergeCell ref="UAD2:UAF2"/>
    <mergeCell ref="TZC2:TZE2"/>
    <mergeCell ref="TZF2:TZH2"/>
    <mergeCell ref="TZI2:TZK2"/>
    <mergeCell ref="TZL2:TZN2"/>
    <mergeCell ref="TZO2:TZQ2"/>
    <mergeCell ref="TYN2:TYP2"/>
    <mergeCell ref="TYQ2:TYS2"/>
    <mergeCell ref="TYT2:TYV2"/>
    <mergeCell ref="TYW2:TYY2"/>
    <mergeCell ref="TYZ2:TZB2"/>
    <mergeCell ref="TXY2:TYA2"/>
    <mergeCell ref="TYB2:TYD2"/>
    <mergeCell ref="TYE2:TYG2"/>
    <mergeCell ref="TYH2:TYJ2"/>
    <mergeCell ref="TYK2:TYM2"/>
    <mergeCell ref="TXJ2:TXL2"/>
    <mergeCell ref="TXM2:TXO2"/>
    <mergeCell ref="TXP2:TXR2"/>
    <mergeCell ref="TXS2:TXU2"/>
    <mergeCell ref="TXV2:TXX2"/>
    <mergeCell ref="TWU2:TWW2"/>
    <mergeCell ref="TWX2:TWZ2"/>
    <mergeCell ref="TXA2:TXC2"/>
    <mergeCell ref="TXD2:TXF2"/>
    <mergeCell ref="TXG2:TXI2"/>
    <mergeCell ref="TWF2:TWH2"/>
    <mergeCell ref="TWI2:TWK2"/>
    <mergeCell ref="TWL2:TWN2"/>
    <mergeCell ref="TWO2:TWQ2"/>
    <mergeCell ref="TWR2:TWT2"/>
    <mergeCell ref="TVQ2:TVS2"/>
    <mergeCell ref="TVT2:TVV2"/>
    <mergeCell ref="TVW2:TVY2"/>
    <mergeCell ref="TVZ2:TWB2"/>
    <mergeCell ref="TWC2:TWE2"/>
    <mergeCell ref="TVB2:TVD2"/>
    <mergeCell ref="TVE2:TVG2"/>
    <mergeCell ref="TVH2:TVJ2"/>
    <mergeCell ref="TVK2:TVM2"/>
    <mergeCell ref="TVN2:TVP2"/>
    <mergeCell ref="TUM2:TUO2"/>
    <mergeCell ref="TUP2:TUR2"/>
    <mergeCell ref="TUS2:TUU2"/>
    <mergeCell ref="TUV2:TUX2"/>
    <mergeCell ref="TUY2:TVA2"/>
    <mergeCell ref="TTX2:TTZ2"/>
    <mergeCell ref="TUA2:TUC2"/>
    <mergeCell ref="TUD2:TUF2"/>
    <mergeCell ref="TUG2:TUI2"/>
    <mergeCell ref="TUJ2:TUL2"/>
    <mergeCell ref="TTI2:TTK2"/>
    <mergeCell ref="TTL2:TTN2"/>
    <mergeCell ref="TTO2:TTQ2"/>
    <mergeCell ref="TTR2:TTT2"/>
    <mergeCell ref="TTU2:TTW2"/>
    <mergeCell ref="TST2:TSV2"/>
    <mergeCell ref="TSW2:TSY2"/>
    <mergeCell ref="TSZ2:TTB2"/>
    <mergeCell ref="TTC2:TTE2"/>
    <mergeCell ref="TTF2:TTH2"/>
    <mergeCell ref="TSE2:TSG2"/>
    <mergeCell ref="TSH2:TSJ2"/>
    <mergeCell ref="TSK2:TSM2"/>
    <mergeCell ref="TSN2:TSP2"/>
    <mergeCell ref="TSQ2:TSS2"/>
    <mergeCell ref="TRP2:TRR2"/>
    <mergeCell ref="TRS2:TRU2"/>
    <mergeCell ref="TRV2:TRX2"/>
    <mergeCell ref="TRY2:TSA2"/>
    <mergeCell ref="TSB2:TSD2"/>
    <mergeCell ref="TRA2:TRC2"/>
    <mergeCell ref="TRD2:TRF2"/>
    <mergeCell ref="TRG2:TRI2"/>
    <mergeCell ref="TRJ2:TRL2"/>
    <mergeCell ref="TRM2:TRO2"/>
    <mergeCell ref="TQL2:TQN2"/>
    <mergeCell ref="TQO2:TQQ2"/>
    <mergeCell ref="TQR2:TQT2"/>
    <mergeCell ref="TQU2:TQW2"/>
    <mergeCell ref="TQX2:TQZ2"/>
    <mergeCell ref="TPW2:TPY2"/>
    <mergeCell ref="TPZ2:TQB2"/>
    <mergeCell ref="TQC2:TQE2"/>
    <mergeCell ref="TQF2:TQH2"/>
    <mergeCell ref="TQI2:TQK2"/>
    <mergeCell ref="TPH2:TPJ2"/>
    <mergeCell ref="TPK2:TPM2"/>
    <mergeCell ref="TPN2:TPP2"/>
    <mergeCell ref="TPQ2:TPS2"/>
    <mergeCell ref="TPT2:TPV2"/>
    <mergeCell ref="TOS2:TOU2"/>
    <mergeCell ref="TOV2:TOX2"/>
    <mergeCell ref="TOY2:TPA2"/>
    <mergeCell ref="TPB2:TPD2"/>
    <mergeCell ref="TPE2:TPG2"/>
    <mergeCell ref="TOD2:TOF2"/>
    <mergeCell ref="TOG2:TOI2"/>
    <mergeCell ref="TOJ2:TOL2"/>
    <mergeCell ref="TOM2:TOO2"/>
    <mergeCell ref="TOP2:TOR2"/>
    <mergeCell ref="TNO2:TNQ2"/>
    <mergeCell ref="TNR2:TNT2"/>
    <mergeCell ref="TNU2:TNW2"/>
    <mergeCell ref="TNX2:TNZ2"/>
    <mergeCell ref="TOA2:TOC2"/>
    <mergeCell ref="TMZ2:TNB2"/>
    <mergeCell ref="TNC2:TNE2"/>
    <mergeCell ref="TNF2:TNH2"/>
    <mergeCell ref="TNI2:TNK2"/>
    <mergeCell ref="TNL2:TNN2"/>
    <mergeCell ref="TMK2:TMM2"/>
    <mergeCell ref="TMN2:TMP2"/>
    <mergeCell ref="TMQ2:TMS2"/>
    <mergeCell ref="TMT2:TMV2"/>
    <mergeCell ref="TMW2:TMY2"/>
    <mergeCell ref="TLV2:TLX2"/>
    <mergeCell ref="TLY2:TMA2"/>
    <mergeCell ref="TMB2:TMD2"/>
    <mergeCell ref="TME2:TMG2"/>
    <mergeCell ref="TMH2:TMJ2"/>
    <mergeCell ref="TLG2:TLI2"/>
    <mergeCell ref="TLJ2:TLL2"/>
    <mergeCell ref="TLM2:TLO2"/>
    <mergeCell ref="TLP2:TLR2"/>
    <mergeCell ref="TLS2:TLU2"/>
    <mergeCell ref="TKR2:TKT2"/>
    <mergeCell ref="TKU2:TKW2"/>
    <mergeCell ref="TKX2:TKZ2"/>
    <mergeCell ref="TLA2:TLC2"/>
    <mergeCell ref="TLD2:TLF2"/>
    <mergeCell ref="TKC2:TKE2"/>
    <mergeCell ref="TKF2:TKH2"/>
    <mergeCell ref="TKI2:TKK2"/>
    <mergeCell ref="TKL2:TKN2"/>
    <mergeCell ref="TKO2:TKQ2"/>
    <mergeCell ref="TJN2:TJP2"/>
    <mergeCell ref="TJQ2:TJS2"/>
    <mergeCell ref="TJT2:TJV2"/>
    <mergeCell ref="TJW2:TJY2"/>
    <mergeCell ref="TJZ2:TKB2"/>
    <mergeCell ref="TIY2:TJA2"/>
    <mergeCell ref="TJB2:TJD2"/>
    <mergeCell ref="TJE2:TJG2"/>
    <mergeCell ref="TJH2:TJJ2"/>
    <mergeCell ref="TJK2:TJM2"/>
    <mergeCell ref="TIJ2:TIL2"/>
    <mergeCell ref="TIM2:TIO2"/>
    <mergeCell ref="TIP2:TIR2"/>
    <mergeCell ref="TIS2:TIU2"/>
    <mergeCell ref="TIV2:TIX2"/>
    <mergeCell ref="THU2:THW2"/>
    <mergeCell ref="THX2:THZ2"/>
    <mergeCell ref="TIA2:TIC2"/>
    <mergeCell ref="TID2:TIF2"/>
    <mergeCell ref="TIG2:TII2"/>
    <mergeCell ref="THF2:THH2"/>
    <mergeCell ref="THI2:THK2"/>
    <mergeCell ref="THL2:THN2"/>
    <mergeCell ref="THO2:THQ2"/>
    <mergeCell ref="THR2:THT2"/>
    <mergeCell ref="TGQ2:TGS2"/>
    <mergeCell ref="TGT2:TGV2"/>
    <mergeCell ref="TGW2:TGY2"/>
    <mergeCell ref="TGZ2:THB2"/>
    <mergeCell ref="THC2:THE2"/>
    <mergeCell ref="TGB2:TGD2"/>
    <mergeCell ref="TGE2:TGG2"/>
    <mergeCell ref="TGH2:TGJ2"/>
    <mergeCell ref="TGK2:TGM2"/>
    <mergeCell ref="TGN2:TGP2"/>
    <mergeCell ref="TFM2:TFO2"/>
    <mergeCell ref="TFP2:TFR2"/>
    <mergeCell ref="TFS2:TFU2"/>
    <mergeCell ref="TFV2:TFX2"/>
    <mergeCell ref="TFY2:TGA2"/>
    <mergeCell ref="TEX2:TEZ2"/>
    <mergeCell ref="TFA2:TFC2"/>
    <mergeCell ref="TFD2:TFF2"/>
    <mergeCell ref="TFG2:TFI2"/>
    <mergeCell ref="TFJ2:TFL2"/>
    <mergeCell ref="TEI2:TEK2"/>
    <mergeCell ref="TEL2:TEN2"/>
    <mergeCell ref="TEO2:TEQ2"/>
    <mergeCell ref="TER2:TET2"/>
    <mergeCell ref="TEU2:TEW2"/>
    <mergeCell ref="TDT2:TDV2"/>
    <mergeCell ref="TDW2:TDY2"/>
    <mergeCell ref="TDZ2:TEB2"/>
    <mergeCell ref="TEC2:TEE2"/>
    <mergeCell ref="TEF2:TEH2"/>
    <mergeCell ref="TDE2:TDG2"/>
    <mergeCell ref="TDH2:TDJ2"/>
    <mergeCell ref="TDK2:TDM2"/>
    <mergeCell ref="TDN2:TDP2"/>
    <mergeCell ref="TDQ2:TDS2"/>
    <mergeCell ref="TCP2:TCR2"/>
    <mergeCell ref="TCS2:TCU2"/>
    <mergeCell ref="TCV2:TCX2"/>
    <mergeCell ref="TCY2:TDA2"/>
    <mergeCell ref="TDB2:TDD2"/>
    <mergeCell ref="TCA2:TCC2"/>
    <mergeCell ref="TCD2:TCF2"/>
    <mergeCell ref="TCG2:TCI2"/>
    <mergeCell ref="TCJ2:TCL2"/>
    <mergeCell ref="TCM2:TCO2"/>
    <mergeCell ref="TBL2:TBN2"/>
    <mergeCell ref="TBO2:TBQ2"/>
    <mergeCell ref="TBR2:TBT2"/>
    <mergeCell ref="TBU2:TBW2"/>
    <mergeCell ref="TBX2:TBZ2"/>
    <mergeCell ref="TAW2:TAY2"/>
    <mergeCell ref="TAZ2:TBB2"/>
    <mergeCell ref="TBC2:TBE2"/>
    <mergeCell ref="TBF2:TBH2"/>
    <mergeCell ref="TBI2:TBK2"/>
    <mergeCell ref="TAH2:TAJ2"/>
    <mergeCell ref="TAK2:TAM2"/>
    <mergeCell ref="TAN2:TAP2"/>
    <mergeCell ref="TAQ2:TAS2"/>
    <mergeCell ref="TAT2:TAV2"/>
    <mergeCell ref="SZS2:SZU2"/>
    <mergeCell ref="SZV2:SZX2"/>
    <mergeCell ref="SZY2:TAA2"/>
    <mergeCell ref="TAB2:TAD2"/>
    <mergeCell ref="TAE2:TAG2"/>
    <mergeCell ref="SZD2:SZF2"/>
    <mergeCell ref="SZG2:SZI2"/>
    <mergeCell ref="SZJ2:SZL2"/>
    <mergeCell ref="SZM2:SZO2"/>
    <mergeCell ref="SZP2:SZR2"/>
    <mergeCell ref="SYO2:SYQ2"/>
    <mergeCell ref="SYR2:SYT2"/>
    <mergeCell ref="SYU2:SYW2"/>
    <mergeCell ref="SYX2:SYZ2"/>
    <mergeCell ref="SZA2:SZC2"/>
    <mergeCell ref="SXZ2:SYB2"/>
    <mergeCell ref="SYC2:SYE2"/>
    <mergeCell ref="SYF2:SYH2"/>
    <mergeCell ref="SYI2:SYK2"/>
    <mergeCell ref="SYL2:SYN2"/>
    <mergeCell ref="SXK2:SXM2"/>
    <mergeCell ref="SXN2:SXP2"/>
    <mergeCell ref="SXQ2:SXS2"/>
    <mergeCell ref="SXT2:SXV2"/>
    <mergeCell ref="SXW2:SXY2"/>
    <mergeCell ref="SWV2:SWX2"/>
    <mergeCell ref="SWY2:SXA2"/>
    <mergeCell ref="SXB2:SXD2"/>
    <mergeCell ref="SXE2:SXG2"/>
    <mergeCell ref="SXH2:SXJ2"/>
    <mergeCell ref="SWG2:SWI2"/>
    <mergeCell ref="SWJ2:SWL2"/>
    <mergeCell ref="SWM2:SWO2"/>
    <mergeCell ref="SWP2:SWR2"/>
    <mergeCell ref="SWS2:SWU2"/>
    <mergeCell ref="SVR2:SVT2"/>
    <mergeCell ref="SVU2:SVW2"/>
    <mergeCell ref="SVX2:SVZ2"/>
    <mergeCell ref="SWA2:SWC2"/>
    <mergeCell ref="SWD2:SWF2"/>
    <mergeCell ref="SVC2:SVE2"/>
    <mergeCell ref="SVF2:SVH2"/>
    <mergeCell ref="SVI2:SVK2"/>
    <mergeCell ref="SVL2:SVN2"/>
    <mergeCell ref="SVO2:SVQ2"/>
    <mergeCell ref="SUN2:SUP2"/>
    <mergeCell ref="SUQ2:SUS2"/>
    <mergeCell ref="SUT2:SUV2"/>
    <mergeCell ref="SUW2:SUY2"/>
    <mergeCell ref="SUZ2:SVB2"/>
    <mergeCell ref="STY2:SUA2"/>
    <mergeCell ref="SUB2:SUD2"/>
    <mergeCell ref="SUE2:SUG2"/>
    <mergeCell ref="SUH2:SUJ2"/>
    <mergeCell ref="SUK2:SUM2"/>
    <mergeCell ref="STJ2:STL2"/>
    <mergeCell ref="STM2:STO2"/>
    <mergeCell ref="STP2:STR2"/>
    <mergeCell ref="STS2:STU2"/>
    <mergeCell ref="STV2:STX2"/>
    <mergeCell ref="SSU2:SSW2"/>
    <mergeCell ref="SSX2:SSZ2"/>
    <mergeCell ref="STA2:STC2"/>
    <mergeCell ref="STD2:STF2"/>
    <mergeCell ref="STG2:STI2"/>
    <mergeCell ref="SSF2:SSH2"/>
    <mergeCell ref="SSI2:SSK2"/>
    <mergeCell ref="SSL2:SSN2"/>
    <mergeCell ref="SSO2:SSQ2"/>
    <mergeCell ref="SSR2:SST2"/>
    <mergeCell ref="SRQ2:SRS2"/>
    <mergeCell ref="SRT2:SRV2"/>
    <mergeCell ref="SRW2:SRY2"/>
    <mergeCell ref="SRZ2:SSB2"/>
    <mergeCell ref="SSC2:SSE2"/>
    <mergeCell ref="SRB2:SRD2"/>
    <mergeCell ref="SRE2:SRG2"/>
    <mergeCell ref="SRH2:SRJ2"/>
    <mergeCell ref="SRK2:SRM2"/>
    <mergeCell ref="SRN2:SRP2"/>
    <mergeCell ref="SQM2:SQO2"/>
    <mergeCell ref="SQP2:SQR2"/>
    <mergeCell ref="SQS2:SQU2"/>
    <mergeCell ref="SQV2:SQX2"/>
    <mergeCell ref="SQY2:SRA2"/>
    <mergeCell ref="SPX2:SPZ2"/>
    <mergeCell ref="SQA2:SQC2"/>
    <mergeCell ref="SQD2:SQF2"/>
    <mergeCell ref="SQG2:SQI2"/>
    <mergeCell ref="SQJ2:SQL2"/>
    <mergeCell ref="SPI2:SPK2"/>
    <mergeCell ref="SPL2:SPN2"/>
    <mergeCell ref="SPO2:SPQ2"/>
    <mergeCell ref="SPR2:SPT2"/>
    <mergeCell ref="SPU2:SPW2"/>
    <mergeCell ref="SOT2:SOV2"/>
    <mergeCell ref="SOW2:SOY2"/>
    <mergeCell ref="SOZ2:SPB2"/>
    <mergeCell ref="SPC2:SPE2"/>
    <mergeCell ref="SPF2:SPH2"/>
    <mergeCell ref="SOE2:SOG2"/>
    <mergeCell ref="SOH2:SOJ2"/>
    <mergeCell ref="SOK2:SOM2"/>
    <mergeCell ref="SON2:SOP2"/>
    <mergeCell ref="SOQ2:SOS2"/>
    <mergeCell ref="SNP2:SNR2"/>
    <mergeCell ref="SNS2:SNU2"/>
    <mergeCell ref="SNV2:SNX2"/>
    <mergeCell ref="SNY2:SOA2"/>
    <mergeCell ref="SOB2:SOD2"/>
    <mergeCell ref="SNA2:SNC2"/>
    <mergeCell ref="SND2:SNF2"/>
    <mergeCell ref="SNG2:SNI2"/>
    <mergeCell ref="SNJ2:SNL2"/>
    <mergeCell ref="SNM2:SNO2"/>
    <mergeCell ref="SML2:SMN2"/>
    <mergeCell ref="SMO2:SMQ2"/>
    <mergeCell ref="SMR2:SMT2"/>
    <mergeCell ref="SMU2:SMW2"/>
    <mergeCell ref="SMX2:SMZ2"/>
    <mergeCell ref="SLW2:SLY2"/>
    <mergeCell ref="SLZ2:SMB2"/>
    <mergeCell ref="SMC2:SME2"/>
    <mergeCell ref="SMF2:SMH2"/>
    <mergeCell ref="SMI2:SMK2"/>
    <mergeCell ref="SLH2:SLJ2"/>
    <mergeCell ref="SLK2:SLM2"/>
    <mergeCell ref="SLN2:SLP2"/>
    <mergeCell ref="SLQ2:SLS2"/>
    <mergeCell ref="SLT2:SLV2"/>
    <mergeCell ref="SKS2:SKU2"/>
    <mergeCell ref="SKV2:SKX2"/>
    <mergeCell ref="SKY2:SLA2"/>
    <mergeCell ref="SLB2:SLD2"/>
    <mergeCell ref="SLE2:SLG2"/>
    <mergeCell ref="SKD2:SKF2"/>
    <mergeCell ref="SKG2:SKI2"/>
    <mergeCell ref="SKJ2:SKL2"/>
    <mergeCell ref="SKM2:SKO2"/>
    <mergeCell ref="SKP2:SKR2"/>
    <mergeCell ref="SJO2:SJQ2"/>
    <mergeCell ref="SJR2:SJT2"/>
    <mergeCell ref="SJU2:SJW2"/>
    <mergeCell ref="SJX2:SJZ2"/>
    <mergeCell ref="SKA2:SKC2"/>
    <mergeCell ref="SIZ2:SJB2"/>
    <mergeCell ref="SJC2:SJE2"/>
    <mergeCell ref="SJF2:SJH2"/>
    <mergeCell ref="SJI2:SJK2"/>
    <mergeCell ref="SJL2:SJN2"/>
    <mergeCell ref="SIK2:SIM2"/>
    <mergeCell ref="SIN2:SIP2"/>
    <mergeCell ref="SIQ2:SIS2"/>
    <mergeCell ref="SIT2:SIV2"/>
    <mergeCell ref="SIW2:SIY2"/>
    <mergeCell ref="SHV2:SHX2"/>
    <mergeCell ref="SHY2:SIA2"/>
    <mergeCell ref="SIB2:SID2"/>
    <mergeCell ref="SIE2:SIG2"/>
    <mergeCell ref="SIH2:SIJ2"/>
    <mergeCell ref="SHG2:SHI2"/>
    <mergeCell ref="SHJ2:SHL2"/>
    <mergeCell ref="SHM2:SHO2"/>
    <mergeCell ref="SHP2:SHR2"/>
    <mergeCell ref="SHS2:SHU2"/>
    <mergeCell ref="SGR2:SGT2"/>
    <mergeCell ref="SGU2:SGW2"/>
    <mergeCell ref="SGX2:SGZ2"/>
    <mergeCell ref="SHA2:SHC2"/>
    <mergeCell ref="SHD2:SHF2"/>
    <mergeCell ref="SGC2:SGE2"/>
    <mergeCell ref="SGF2:SGH2"/>
    <mergeCell ref="SGI2:SGK2"/>
    <mergeCell ref="SGL2:SGN2"/>
    <mergeCell ref="SGO2:SGQ2"/>
    <mergeCell ref="SFN2:SFP2"/>
    <mergeCell ref="SFQ2:SFS2"/>
    <mergeCell ref="SFT2:SFV2"/>
    <mergeCell ref="SFW2:SFY2"/>
    <mergeCell ref="SFZ2:SGB2"/>
    <mergeCell ref="SEY2:SFA2"/>
    <mergeCell ref="SFB2:SFD2"/>
    <mergeCell ref="SFE2:SFG2"/>
    <mergeCell ref="SFH2:SFJ2"/>
    <mergeCell ref="SFK2:SFM2"/>
    <mergeCell ref="SEJ2:SEL2"/>
    <mergeCell ref="SEM2:SEO2"/>
    <mergeCell ref="SEP2:SER2"/>
    <mergeCell ref="SES2:SEU2"/>
    <mergeCell ref="SEV2:SEX2"/>
    <mergeCell ref="SDU2:SDW2"/>
    <mergeCell ref="SDX2:SDZ2"/>
    <mergeCell ref="SEA2:SEC2"/>
    <mergeCell ref="SED2:SEF2"/>
    <mergeCell ref="SEG2:SEI2"/>
    <mergeCell ref="SDF2:SDH2"/>
    <mergeCell ref="SDI2:SDK2"/>
    <mergeCell ref="SDL2:SDN2"/>
    <mergeCell ref="SDO2:SDQ2"/>
    <mergeCell ref="SDR2:SDT2"/>
    <mergeCell ref="SCQ2:SCS2"/>
    <mergeCell ref="SCT2:SCV2"/>
    <mergeCell ref="SCW2:SCY2"/>
    <mergeCell ref="SCZ2:SDB2"/>
    <mergeCell ref="SDC2:SDE2"/>
    <mergeCell ref="SCB2:SCD2"/>
    <mergeCell ref="SCE2:SCG2"/>
    <mergeCell ref="SCH2:SCJ2"/>
    <mergeCell ref="SCK2:SCM2"/>
    <mergeCell ref="SCN2:SCP2"/>
    <mergeCell ref="SBM2:SBO2"/>
    <mergeCell ref="SBP2:SBR2"/>
    <mergeCell ref="SBS2:SBU2"/>
    <mergeCell ref="SBV2:SBX2"/>
    <mergeCell ref="SBY2:SCA2"/>
    <mergeCell ref="SAX2:SAZ2"/>
    <mergeCell ref="SBA2:SBC2"/>
    <mergeCell ref="SBD2:SBF2"/>
    <mergeCell ref="SBG2:SBI2"/>
    <mergeCell ref="SBJ2:SBL2"/>
    <mergeCell ref="SAI2:SAK2"/>
    <mergeCell ref="SAL2:SAN2"/>
    <mergeCell ref="SAO2:SAQ2"/>
    <mergeCell ref="SAR2:SAT2"/>
    <mergeCell ref="SAU2:SAW2"/>
    <mergeCell ref="RZT2:RZV2"/>
    <mergeCell ref="RZW2:RZY2"/>
    <mergeCell ref="RZZ2:SAB2"/>
    <mergeCell ref="SAC2:SAE2"/>
    <mergeCell ref="SAF2:SAH2"/>
    <mergeCell ref="RZE2:RZG2"/>
    <mergeCell ref="RZH2:RZJ2"/>
    <mergeCell ref="RZK2:RZM2"/>
    <mergeCell ref="RZN2:RZP2"/>
    <mergeCell ref="RZQ2:RZS2"/>
    <mergeCell ref="RYP2:RYR2"/>
    <mergeCell ref="RYS2:RYU2"/>
    <mergeCell ref="RYV2:RYX2"/>
    <mergeCell ref="RYY2:RZA2"/>
    <mergeCell ref="RZB2:RZD2"/>
    <mergeCell ref="RYA2:RYC2"/>
    <mergeCell ref="RYD2:RYF2"/>
    <mergeCell ref="RYG2:RYI2"/>
    <mergeCell ref="RYJ2:RYL2"/>
    <mergeCell ref="RYM2:RYO2"/>
    <mergeCell ref="RXL2:RXN2"/>
    <mergeCell ref="RXO2:RXQ2"/>
    <mergeCell ref="RXR2:RXT2"/>
    <mergeCell ref="RXU2:RXW2"/>
    <mergeCell ref="RXX2:RXZ2"/>
    <mergeCell ref="RWW2:RWY2"/>
    <mergeCell ref="RWZ2:RXB2"/>
    <mergeCell ref="RXC2:RXE2"/>
    <mergeCell ref="RXF2:RXH2"/>
    <mergeCell ref="RXI2:RXK2"/>
    <mergeCell ref="RWH2:RWJ2"/>
    <mergeCell ref="RWK2:RWM2"/>
    <mergeCell ref="RWN2:RWP2"/>
    <mergeCell ref="RWQ2:RWS2"/>
    <mergeCell ref="RWT2:RWV2"/>
    <mergeCell ref="RVS2:RVU2"/>
    <mergeCell ref="RVV2:RVX2"/>
    <mergeCell ref="RVY2:RWA2"/>
    <mergeCell ref="RWB2:RWD2"/>
    <mergeCell ref="RWE2:RWG2"/>
    <mergeCell ref="RVD2:RVF2"/>
    <mergeCell ref="RVG2:RVI2"/>
    <mergeCell ref="RVJ2:RVL2"/>
    <mergeCell ref="RVM2:RVO2"/>
    <mergeCell ref="RVP2:RVR2"/>
    <mergeCell ref="RUO2:RUQ2"/>
    <mergeCell ref="RUR2:RUT2"/>
    <mergeCell ref="RUU2:RUW2"/>
    <mergeCell ref="RUX2:RUZ2"/>
    <mergeCell ref="RVA2:RVC2"/>
    <mergeCell ref="RTZ2:RUB2"/>
    <mergeCell ref="RUC2:RUE2"/>
    <mergeCell ref="RUF2:RUH2"/>
    <mergeCell ref="RUI2:RUK2"/>
    <mergeCell ref="RUL2:RUN2"/>
    <mergeCell ref="RTK2:RTM2"/>
    <mergeCell ref="RTN2:RTP2"/>
    <mergeCell ref="RTQ2:RTS2"/>
    <mergeCell ref="RTT2:RTV2"/>
    <mergeCell ref="RTW2:RTY2"/>
    <mergeCell ref="RSV2:RSX2"/>
    <mergeCell ref="RSY2:RTA2"/>
    <mergeCell ref="RTB2:RTD2"/>
    <mergeCell ref="RTE2:RTG2"/>
    <mergeCell ref="RTH2:RTJ2"/>
    <mergeCell ref="RSG2:RSI2"/>
    <mergeCell ref="RSJ2:RSL2"/>
    <mergeCell ref="RSM2:RSO2"/>
    <mergeCell ref="RSP2:RSR2"/>
    <mergeCell ref="RSS2:RSU2"/>
    <mergeCell ref="RRR2:RRT2"/>
    <mergeCell ref="RRU2:RRW2"/>
    <mergeCell ref="RRX2:RRZ2"/>
    <mergeCell ref="RSA2:RSC2"/>
    <mergeCell ref="RSD2:RSF2"/>
    <mergeCell ref="RRC2:RRE2"/>
    <mergeCell ref="RRF2:RRH2"/>
    <mergeCell ref="RRI2:RRK2"/>
    <mergeCell ref="RRL2:RRN2"/>
    <mergeCell ref="RRO2:RRQ2"/>
    <mergeCell ref="RQN2:RQP2"/>
    <mergeCell ref="RQQ2:RQS2"/>
    <mergeCell ref="RQT2:RQV2"/>
    <mergeCell ref="RQW2:RQY2"/>
    <mergeCell ref="RQZ2:RRB2"/>
    <mergeCell ref="RPY2:RQA2"/>
    <mergeCell ref="RQB2:RQD2"/>
    <mergeCell ref="RQE2:RQG2"/>
    <mergeCell ref="RQH2:RQJ2"/>
    <mergeCell ref="RQK2:RQM2"/>
    <mergeCell ref="RPJ2:RPL2"/>
    <mergeCell ref="RPM2:RPO2"/>
    <mergeCell ref="RPP2:RPR2"/>
    <mergeCell ref="RPS2:RPU2"/>
    <mergeCell ref="RPV2:RPX2"/>
    <mergeCell ref="ROU2:ROW2"/>
    <mergeCell ref="ROX2:ROZ2"/>
    <mergeCell ref="RPA2:RPC2"/>
    <mergeCell ref="RPD2:RPF2"/>
    <mergeCell ref="RPG2:RPI2"/>
    <mergeCell ref="ROF2:ROH2"/>
    <mergeCell ref="ROI2:ROK2"/>
    <mergeCell ref="ROL2:RON2"/>
    <mergeCell ref="ROO2:ROQ2"/>
    <mergeCell ref="ROR2:ROT2"/>
    <mergeCell ref="RNQ2:RNS2"/>
    <mergeCell ref="RNT2:RNV2"/>
    <mergeCell ref="RNW2:RNY2"/>
    <mergeCell ref="RNZ2:ROB2"/>
    <mergeCell ref="ROC2:ROE2"/>
    <mergeCell ref="RNB2:RND2"/>
    <mergeCell ref="RNE2:RNG2"/>
    <mergeCell ref="RNH2:RNJ2"/>
    <mergeCell ref="RNK2:RNM2"/>
    <mergeCell ref="RNN2:RNP2"/>
    <mergeCell ref="RMM2:RMO2"/>
    <mergeCell ref="RMP2:RMR2"/>
    <mergeCell ref="RMS2:RMU2"/>
    <mergeCell ref="RMV2:RMX2"/>
    <mergeCell ref="RMY2:RNA2"/>
    <mergeCell ref="RLX2:RLZ2"/>
    <mergeCell ref="RMA2:RMC2"/>
    <mergeCell ref="RMD2:RMF2"/>
    <mergeCell ref="RMG2:RMI2"/>
    <mergeCell ref="RMJ2:RML2"/>
    <mergeCell ref="RLI2:RLK2"/>
    <mergeCell ref="RLL2:RLN2"/>
    <mergeCell ref="RLO2:RLQ2"/>
    <mergeCell ref="RLR2:RLT2"/>
    <mergeCell ref="RLU2:RLW2"/>
    <mergeCell ref="RKT2:RKV2"/>
    <mergeCell ref="RKW2:RKY2"/>
    <mergeCell ref="RKZ2:RLB2"/>
    <mergeCell ref="RLC2:RLE2"/>
    <mergeCell ref="RLF2:RLH2"/>
    <mergeCell ref="RKE2:RKG2"/>
    <mergeCell ref="RKH2:RKJ2"/>
    <mergeCell ref="RKK2:RKM2"/>
    <mergeCell ref="RKN2:RKP2"/>
    <mergeCell ref="RKQ2:RKS2"/>
    <mergeCell ref="RJP2:RJR2"/>
    <mergeCell ref="RJS2:RJU2"/>
    <mergeCell ref="RJV2:RJX2"/>
    <mergeCell ref="RJY2:RKA2"/>
    <mergeCell ref="RKB2:RKD2"/>
    <mergeCell ref="RJA2:RJC2"/>
    <mergeCell ref="RJD2:RJF2"/>
    <mergeCell ref="RJG2:RJI2"/>
    <mergeCell ref="RJJ2:RJL2"/>
    <mergeCell ref="RJM2:RJO2"/>
    <mergeCell ref="RIL2:RIN2"/>
    <mergeCell ref="RIO2:RIQ2"/>
    <mergeCell ref="RIR2:RIT2"/>
    <mergeCell ref="RIU2:RIW2"/>
    <mergeCell ref="RIX2:RIZ2"/>
    <mergeCell ref="RHW2:RHY2"/>
    <mergeCell ref="RHZ2:RIB2"/>
    <mergeCell ref="RIC2:RIE2"/>
    <mergeCell ref="RIF2:RIH2"/>
    <mergeCell ref="RII2:RIK2"/>
    <mergeCell ref="RHH2:RHJ2"/>
    <mergeCell ref="RHK2:RHM2"/>
    <mergeCell ref="RHN2:RHP2"/>
    <mergeCell ref="RHQ2:RHS2"/>
    <mergeCell ref="RHT2:RHV2"/>
    <mergeCell ref="RGS2:RGU2"/>
    <mergeCell ref="RGV2:RGX2"/>
    <mergeCell ref="RGY2:RHA2"/>
    <mergeCell ref="RHB2:RHD2"/>
    <mergeCell ref="RHE2:RHG2"/>
    <mergeCell ref="RGD2:RGF2"/>
    <mergeCell ref="RGG2:RGI2"/>
    <mergeCell ref="RGJ2:RGL2"/>
    <mergeCell ref="RGM2:RGO2"/>
    <mergeCell ref="RGP2:RGR2"/>
    <mergeCell ref="RFO2:RFQ2"/>
    <mergeCell ref="RFR2:RFT2"/>
    <mergeCell ref="RFU2:RFW2"/>
    <mergeCell ref="RFX2:RFZ2"/>
    <mergeCell ref="RGA2:RGC2"/>
    <mergeCell ref="REZ2:RFB2"/>
    <mergeCell ref="RFC2:RFE2"/>
    <mergeCell ref="RFF2:RFH2"/>
    <mergeCell ref="RFI2:RFK2"/>
    <mergeCell ref="RFL2:RFN2"/>
    <mergeCell ref="REK2:REM2"/>
    <mergeCell ref="REN2:REP2"/>
    <mergeCell ref="REQ2:RES2"/>
    <mergeCell ref="RET2:REV2"/>
    <mergeCell ref="REW2:REY2"/>
    <mergeCell ref="RDV2:RDX2"/>
    <mergeCell ref="RDY2:REA2"/>
    <mergeCell ref="REB2:RED2"/>
    <mergeCell ref="REE2:REG2"/>
    <mergeCell ref="REH2:REJ2"/>
    <mergeCell ref="RDG2:RDI2"/>
    <mergeCell ref="RDJ2:RDL2"/>
    <mergeCell ref="RDM2:RDO2"/>
    <mergeCell ref="RDP2:RDR2"/>
    <mergeCell ref="RDS2:RDU2"/>
    <mergeCell ref="RCR2:RCT2"/>
    <mergeCell ref="RCU2:RCW2"/>
    <mergeCell ref="RCX2:RCZ2"/>
    <mergeCell ref="RDA2:RDC2"/>
    <mergeCell ref="RDD2:RDF2"/>
    <mergeCell ref="RCC2:RCE2"/>
    <mergeCell ref="RCF2:RCH2"/>
    <mergeCell ref="RCI2:RCK2"/>
    <mergeCell ref="RCL2:RCN2"/>
    <mergeCell ref="RCO2:RCQ2"/>
    <mergeCell ref="RBN2:RBP2"/>
    <mergeCell ref="RBQ2:RBS2"/>
    <mergeCell ref="RBT2:RBV2"/>
    <mergeCell ref="RBW2:RBY2"/>
    <mergeCell ref="RBZ2:RCB2"/>
    <mergeCell ref="RAY2:RBA2"/>
    <mergeCell ref="RBB2:RBD2"/>
    <mergeCell ref="RBE2:RBG2"/>
    <mergeCell ref="RBH2:RBJ2"/>
    <mergeCell ref="RBK2:RBM2"/>
    <mergeCell ref="RAJ2:RAL2"/>
    <mergeCell ref="RAM2:RAO2"/>
    <mergeCell ref="RAP2:RAR2"/>
    <mergeCell ref="RAS2:RAU2"/>
    <mergeCell ref="RAV2:RAX2"/>
    <mergeCell ref="QZU2:QZW2"/>
    <mergeCell ref="QZX2:QZZ2"/>
    <mergeCell ref="RAA2:RAC2"/>
    <mergeCell ref="RAD2:RAF2"/>
    <mergeCell ref="RAG2:RAI2"/>
    <mergeCell ref="QZF2:QZH2"/>
    <mergeCell ref="QZI2:QZK2"/>
    <mergeCell ref="QZL2:QZN2"/>
    <mergeCell ref="QZO2:QZQ2"/>
    <mergeCell ref="QZR2:QZT2"/>
    <mergeCell ref="QYQ2:QYS2"/>
    <mergeCell ref="QYT2:QYV2"/>
    <mergeCell ref="QYW2:QYY2"/>
    <mergeCell ref="QYZ2:QZB2"/>
    <mergeCell ref="QZC2:QZE2"/>
    <mergeCell ref="QYB2:QYD2"/>
    <mergeCell ref="QYE2:QYG2"/>
    <mergeCell ref="QYH2:QYJ2"/>
    <mergeCell ref="QYK2:QYM2"/>
    <mergeCell ref="QYN2:QYP2"/>
    <mergeCell ref="QXM2:QXO2"/>
    <mergeCell ref="QXP2:QXR2"/>
    <mergeCell ref="QXS2:QXU2"/>
    <mergeCell ref="QXV2:QXX2"/>
    <mergeCell ref="QXY2:QYA2"/>
    <mergeCell ref="QWX2:QWZ2"/>
    <mergeCell ref="QXA2:QXC2"/>
    <mergeCell ref="QXD2:QXF2"/>
    <mergeCell ref="QXG2:QXI2"/>
    <mergeCell ref="QXJ2:QXL2"/>
    <mergeCell ref="QWI2:QWK2"/>
    <mergeCell ref="QWL2:QWN2"/>
    <mergeCell ref="QWO2:QWQ2"/>
    <mergeCell ref="QWR2:QWT2"/>
    <mergeCell ref="QWU2:QWW2"/>
    <mergeCell ref="QVT2:QVV2"/>
    <mergeCell ref="QVW2:QVY2"/>
    <mergeCell ref="QVZ2:QWB2"/>
    <mergeCell ref="QWC2:QWE2"/>
    <mergeCell ref="QWF2:QWH2"/>
    <mergeCell ref="QVE2:QVG2"/>
    <mergeCell ref="QVH2:QVJ2"/>
    <mergeCell ref="QVK2:QVM2"/>
    <mergeCell ref="QVN2:QVP2"/>
    <mergeCell ref="QVQ2:QVS2"/>
    <mergeCell ref="QUP2:QUR2"/>
    <mergeCell ref="QUS2:QUU2"/>
    <mergeCell ref="QUV2:QUX2"/>
    <mergeCell ref="QUY2:QVA2"/>
    <mergeCell ref="QVB2:QVD2"/>
    <mergeCell ref="QUA2:QUC2"/>
    <mergeCell ref="QUD2:QUF2"/>
    <mergeCell ref="QUG2:QUI2"/>
    <mergeCell ref="QUJ2:QUL2"/>
    <mergeCell ref="QUM2:QUO2"/>
    <mergeCell ref="QTL2:QTN2"/>
    <mergeCell ref="QTO2:QTQ2"/>
    <mergeCell ref="QTR2:QTT2"/>
    <mergeCell ref="QTU2:QTW2"/>
    <mergeCell ref="QTX2:QTZ2"/>
    <mergeCell ref="QSW2:QSY2"/>
    <mergeCell ref="QSZ2:QTB2"/>
    <mergeCell ref="QTC2:QTE2"/>
    <mergeCell ref="QTF2:QTH2"/>
    <mergeCell ref="QTI2:QTK2"/>
    <mergeCell ref="QSH2:QSJ2"/>
    <mergeCell ref="QSK2:QSM2"/>
    <mergeCell ref="QSN2:QSP2"/>
    <mergeCell ref="QSQ2:QSS2"/>
    <mergeCell ref="QST2:QSV2"/>
    <mergeCell ref="QRS2:QRU2"/>
    <mergeCell ref="QRV2:QRX2"/>
    <mergeCell ref="QRY2:QSA2"/>
    <mergeCell ref="QSB2:QSD2"/>
    <mergeCell ref="QSE2:QSG2"/>
    <mergeCell ref="QRD2:QRF2"/>
    <mergeCell ref="QRG2:QRI2"/>
    <mergeCell ref="QRJ2:QRL2"/>
    <mergeCell ref="QRM2:QRO2"/>
    <mergeCell ref="QRP2:QRR2"/>
    <mergeCell ref="QQO2:QQQ2"/>
    <mergeCell ref="QQR2:QQT2"/>
    <mergeCell ref="QQU2:QQW2"/>
    <mergeCell ref="QQX2:QQZ2"/>
    <mergeCell ref="QRA2:QRC2"/>
    <mergeCell ref="QPZ2:QQB2"/>
    <mergeCell ref="QQC2:QQE2"/>
    <mergeCell ref="QQF2:QQH2"/>
    <mergeCell ref="QQI2:QQK2"/>
    <mergeCell ref="QQL2:QQN2"/>
    <mergeCell ref="QPK2:QPM2"/>
    <mergeCell ref="QPN2:QPP2"/>
    <mergeCell ref="QPQ2:QPS2"/>
    <mergeCell ref="QPT2:QPV2"/>
    <mergeCell ref="QPW2:QPY2"/>
    <mergeCell ref="QOV2:QOX2"/>
    <mergeCell ref="QOY2:QPA2"/>
    <mergeCell ref="QPB2:QPD2"/>
    <mergeCell ref="QPE2:QPG2"/>
    <mergeCell ref="QPH2:QPJ2"/>
    <mergeCell ref="QOG2:QOI2"/>
    <mergeCell ref="QOJ2:QOL2"/>
    <mergeCell ref="QOM2:QOO2"/>
    <mergeCell ref="QOP2:QOR2"/>
    <mergeCell ref="QOS2:QOU2"/>
    <mergeCell ref="QNR2:QNT2"/>
    <mergeCell ref="QNU2:QNW2"/>
    <mergeCell ref="QNX2:QNZ2"/>
    <mergeCell ref="QOA2:QOC2"/>
    <mergeCell ref="QOD2:QOF2"/>
    <mergeCell ref="QNC2:QNE2"/>
    <mergeCell ref="QNF2:QNH2"/>
    <mergeCell ref="QNI2:QNK2"/>
    <mergeCell ref="QNL2:QNN2"/>
    <mergeCell ref="QNO2:QNQ2"/>
    <mergeCell ref="QMN2:QMP2"/>
    <mergeCell ref="QMQ2:QMS2"/>
    <mergeCell ref="QMT2:QMV2"/>
    <mergeCell ref="QMW2:QMY2"/>
    <mergeCell ref="QMZ2:QNB2"/>
    <mergeCell ref="QLY2:QMA2"/>
    <mergeCell ref="QMB2:QMD2"/>
    <mergeCell ref="QME2:QMG2"/>
    <mergeCell ref="QMH2:QMJ2"/>
    <mergeCell ref="QMK2:QMM2"/>
    <mergeCell ref="QLJ2:QLL2"/>
    <mergeCell ref="QLM2:QLO2"/>
    <mergeCell ref="QLP2:QLR2"/>
    <mergeCell ref="QLS2:QLU2"/>
    <mergeCell ref="QLV2:QLX2"/>
    <mergeCell ref="QKU2:QKW2"/>
    <mergeCell ref="QKX2:QKZ2"/>
    <mergeCell ref="QLA2:QLC2"/>
    <mergeCell ref="QLD2:QLF2"/>
    <mergeCell ref="QLG2:QLI2"/>
    <mergeCell ref="QKF2:QKH2"/>
    <mergeCell ref="QKI2:QKK2"/>
    <mergeCell ref="QKL2:QKN2"/>
    <mergeCell ref="QKO2:QKQ2"/>
    <mergeCell ref="QKR2:QKT2"/>
    <mergeCell ref="QJQ2:QJS2"/>
    <mergeCell ref="QJT2:QJV2"/>
    <mergeCell ref="QJW2:QJY2"/>
    <mergeCell ref="QJZ2:QKB2"/>
    <mergeCell ref="QKC2:QKE2"/>
    <mergeCell ref="QJB2:QJD2"/>
    <mergeCell ref="QJE2:QJG2"/>
    <mergeCell ref="QJH2:QJJ2"/>
    <mergeCell ref="QJK2:QJM2"/>
    <mergeCell ref="QJN2:QJP2"/>
    <mergeCell ref="QIM2:QIO2"/>
    <mergeCell ref="QIP2:QIR2"/>
    <mergeCell ref="QIS2:QIU2"/>
    <mergeCell ref="QIV2:QIX2"/>
    <mergeCell ref="QIY2:QJA2"/>
    <mergeCell ref="QHX2:QHZ2"/>
    <mergeCell ref="QIA2:QIC2"/>
    <mergeCell ref="QID2:QIF2"/>
    <mergeCell ref="QIG2:QII2"/>
    <mergeCell ref="QIJ2:QIL2"/>
    <mergeCell ref="QHI2:QHK2"/>
    <mergeCell ref="QHL2:QHN2"/>
    <mergeCell ref="QHO2:QHQ2"/>
    <mergeCell ref="QHR2:QHT2"/>
    <mergeCell ref="QHU2:QHW2"/>
    <mergeCell ref="QGT2:QGV2"/>
    <mergeCell ref="QGW2:QGY2"/>
    <mergeCell ref="QGZ2:QHB2"/>
    <mergeCell ref="QHC2:QHE2"/>
    <mergeCell ref="QHF2:QHH2"/>
    <mergeCell ref="QGE2:QGG2"/>
    <mergeCell ref="QGH2:QGJ2"/>
    <mergeCell ref="QGK2:QGM2"/>
    <mergeCell ref="QGN2:QGP2"/>
    <mergeCell ref="QGQ2:QGS2"/>
    <mergeCell ref="QFP2:QFR2"/>
    <mergeCell ref="QFS2:QFU2"/>
    <mergeCell ref="QFV2:QFX2"/>
    <mergeCell ref="QFY2:QGA2"/>
    <mergeCell ref="QGB2:QGD2"/>
    <mergeCell ref="QFA2:QFC2"/>
    <mergeCell ref="QFD2:QFF2"/>
    <mergeCell ref="QFG2:QFI2"/>
    <mergeCell ref="QFJ2:QFL2"/>
    <mergeCell ref="QFM2:QFO2"/>
    <mergeCell ref="QEL2:QEN2"/>
    <mergeCell ref="QEO2:QEQ2"/>
    <mergeCell ref="QER2:QET2"/>
    <mergeCell ref="QEU2:QEW2"/>
    <mergeCell ref="QEX2:QEZ2"/>
    <mergeCell ref="QDW2:QDY2"/>
    <mergeCell ref="QDZ2:QEB2"/>
    <mergeCell ref="QEC2:QEE2"/>
    <mergeCell ref="QEF2:QEH2"/>
    <mergeCell ref="QEI2:QEK2"/>
    <mergeCell ref="QDH2:QDJ2"/>
    <mergeCell ref="QDK2:QDM2"/>
    <mergeCell ref="QDN2:QDP2"/>
    <mergeCell ref="QDQ2:QDS2"/>
    <mergeCell ref="QDT2:QDV2"/>
    <mergeCell ref="QCS2:QCU2"/>
    <mergeCell ref="QCV2:QCX2"/>
    <mergeCell ref="QCY2:QDA2"/>
    <mergeCell ref="QDB2:QDD2"/>
    <mergeCell ref="QDE2:QDG2"/>
    <mergeCell ref="QCD2:QCF2"/>
    <mergeCell ref="QCG2:QCI2"/>
    <mergeCell ref="QCJ2:QCL2"/>
    <mergeCell ref="QCM2:QCO2"/>
    <mergeCell ref="QCP2:QCR2"/>
    <mergeCell ref="QBO2:QBQ2"/>
    <mergeCell ref="QBR2:QBT2"/>
    <mergeCell ref="QBU2:QBW2"/>
    <mergeCell ref="QBX2:QBZ2"/>
    <mergeCell ref="QCA2:QCC2"/>
    <mergeCell ref="QAZ2:QBB2"/>
    <mergeCell ref="QBC2:QBE2"/>
    <mergeCell ref="QBF2:QBH2"/>
    <mergeCell ref="QBI2:QBK2"/>
    <mergeCell ref="QBL2:QBN2"/>
    <mergeCell ref="QAK2:QAM2"/>
    <mergeCell ref="QAN2:QAP2"/>
    <mergeCell ref="QAQ2:QAS2"/>
    <mergeCell ref="QAT2:QAV2"/>
    <mergeCell ref="QAW2:QAY2"/>
    <mergeCell ref="PZV2:PZX2"/>
    <mergeCell ref="PZY2:QAA2"/>
    <mergeCell ref="QAB2:QAD2"/>
    <mergeCell ref="QAE2:QAG2"/>
    <mergeCell ref="QAH2:QAJ2"/>
    <mergeCell ref="PZG2:PZI2"/>
    <mergeCell ref="PZJ2:PZL2"/>
    <mergeCell ref="PZM2:PZO2"/>
    <mergeCell ref="PZP2:PZR2"/>
    <mergeCell ref="PZS2:PZU2"/>
    <mergeCell ref="PYR2:PYT2"/>
    <mergeCell ref="PYU2:PYW2"/>
    <mergeCell ref="PYX2:PYZ2"/>
    <mergeCell ref="PZA2:PZC2"/>
    <mergeCell ref="PZD2:PZF2"/>
    <mergeCell ref="PYC2:PYE2"/>
    <mergeCell ref="PYF2:PYH2"/>
    <mergeCell ref="PYI2:PYK2"/>
    <mergeCell ref="PYL2:PYN2"/>
    <mergeCell ref="PYO2:PYQ2"/>
    <mergeCell ref="PXN2:PXP2"/>
    <mergeCell ref="PXQ2:PXS2"/>
    <mergeCell ref="PXT2:PXV2"/>
    <mergeCell ref="PXW2:PXY2"/>
    <mergeCell ref="PXZ2:PYB2"/>
    <mergeCell ref="PWY2:PXA2"/>
    <mergeCell ref="PXB2:PXD2"/>
    <mergeCell ref="PXE2:PXG2"/>
    <mergeCell ref="PXH2:PXJ2"/>
    <mergeCell ref="PXK2:PXM2"/>
    <mergeCell ref="PWJ2:PWL2"/>
    <mergeCell ref="PWM2:PWO2"/>
    <mergeCell ref="PWP2:PWR2"/>
    <mergeCell ref="PWS2:PWU2"/>
    <mergeCell ref="PWV2:PWX2"/>
    <mergeCell ref="PVU2:PVW2"/>
    <mergeCell ref="PVX2:PVZ2"/>
    <mergeCell ref="PWA2:PWC2"/>
    <mergeCell ref="PWD2:PWF2"/>
    <mergeCell ref="PWG2:PWI2"/>
    <mergeCell ref="PVF2:PVH2"/>
    <mergeCell ref="PVI2:PVK2"/>
    <mergeCell ref="PVL2:PVN2"/>
    <mergeCell ref="PVO2:PVQ2"/>
    <mergeCell ref="PVR2:PVT2"/>
    <mergeCell ref="PUQ2:PUS2"/>
    <mergeCell ref="PUT2:PUV2"/>
    <mergeCell ref="PUW2:PUY2"/>
    <mergeCell ref="PUZ2:PVB2"/>
    <mergeCell ref="PVC2:PVE2"/>
    <mergeCell ref="PUB2:PUD2"/>
    <mergeCell ref="PUE2:PUG2"/>
    <mergeCell ref="PUH2:PUJ2"/>
    <mergeCell ref="PUK2:PUM2"/>
    <mergeCell ref="PUN2:PUP2"/>
    <mergeCell ref="PTM2:PTO2"/>
    <mergeCell ref="PTP2:PTR2"/>
    <mergeCell ref="PTS2:PTU2"/>
    <mergeCell ref="PTV2:PTX2"/>
    <mergeCell ref="PTY2:PUA2"/>
    <mergeCell ref="PSX2:PSZ2"/>
    <mergeCell ref="PTA2:PTC2"/>
    <mergeCell ref="PTD2:PTF2"/>
    <mergeCell ref="PTG2:PTI2"/>
    <mergeCell ref="PTJ2:PTL2"/>
    <mergeCell ref="PSI2:PSK2"/>
    <mergeCell ref="PSL2:PSN2"/>
    <mergeCell ref="PSO2:PSQ2"/>
    <mergeCell ref="PSR2:PST2"/>
    <mergeCell ref="PSU2:PSW2"/>
    <mergeCell ref="PRT2:PRV2"/>
    <mergeCell ref="PRW2:PRY2"/>
    <mergeCell ref="PRZ2:PSB2"/>
    <mergeCell ref="PSC2:PSE2"/>
    <mergeCell ref="PSF2:PSH2"/>
    <mergeCell ref="PRE2:PRG2"/>
    <mergeCell ref="PRH2:PRJ2"/>
    <mergeCell ref="PRK2:PRM2"/>
    <mergeCell ref="PRN2:PRP2"/>
    <mergeCell ref="PRQ2:PRS2"/>
    <mergeCell ref="PQP2:PQR2"/>
    <mergeCell ref="PQS2:PQU2"/>
    <mergeCell ref="PQV2:PQX2"/>
    <mergeCell ref="PQY2:PRA2"/>
    <mergeCell ref="PRB2:PRD2"/>
    <mergeCell ref="PQA2:PQC2"/>
    <mergeCell ref="PQD2:PQF2"/>
    <mergeCell ref="PQG2:PQI2"/>
    <mergeCell ref="PQJ2:PQL2"/>
    <mergeCell ref="PQM2:PQO2"/>
    <mergeCell ref="PPL2:PPN2"/>
    <mergeCell ref="PPO2:PPQ2"/>
    <mergeCell ref="PPR2:PPT2"/>
    <mergeCell ref="PPU2:PPW2"/>
    <mergeCell ref="PPX2:PPZ2"/>
    <mergeCell ref="POW2:POY2"/>
    <mergeCell ref="POZ2:PPB2"/>
    <mergeCell ref="PPC2:PPE2"/>
    <mergeCell ref="PPF2:PPH2"/>
    <mergeCell ref="PPI2:PPK2"/>
    <mergeCell ref="POH2:POJ2"/>
    <mergeCell ref="POK2:POM2"/>
    <mergeCell ref="PON2:POP2"/>
    <mergeCell ref="POQ2:POS2"/>
    <mergeCell ref="POT2:POV2"/>
    <mergeCell ref="PNS2:PNU2"/>
    <mergeCell ref="PNV2:PNX2"/>
    <mergeCell ref="PNY2:POA2"/>
    <mergeCell ref="POB2:POD2"/>
    <mergeCell ref="POE2:POG2"/>
    <mergeCell ref="PND2:PNF2"/>
    <mergeCell ref="PNG2:PNI2"/>
    <mergeCell ref="PNJ2:PNL2"/>
    <mergeCell ref="PNM2:PNO2"/>
    <mergeCell ref="PNP2:PNR2"/>
    <mergeCell ref="PMO2:PMQ2"/>
    <mergeCell ref="PMR2:PMT2"/>
    <mergeCell ref="PMU2:PMW2"/>
    <mergeCell ref="PMX2:PMZ2"/>
    <mergeCell ref="PNA2:PNC2"/>
    <mergeCell ref="PLZ2:PMB2"/>
    <mergeCell ref="PMC2:PME2"/>
    <mergeCell ref="PMF2:PMH2"/>
    <mergeCell ref="PMI2:PMK2"/>
    <mergeCell ref="PML2:PMN2"/>
    <mergeCell ref="PLK2:PLM2"/>
    <mergeCell ref="PLN2:PLP2"/>
    <mergeCell ref="PLQ2:PLS2"/>
    <mergeCell ref="PLT2:PLV2"/>
    <mergeCell ref="PLW2:PLY2"/>
    <mergeCell ref="PKV2:PKX2"/>
    <mergeCell ref="PKY2:PLA2"/>
    <mergeCell ref="PLB2:PLD2"/>
    <mergeCell ref="PLE2:PLG2"/>
    <mergeCell ref="PLH2:PLJ2"/>
    <mergeCell ref="PKG2:PKI2"/>
    <mergeCell ref="PKJ2:PKL2"/>
    <mergeCell ref="PKM2:PKO2"/>
    <mergeCell ref="PKP2:PKR2"/>
    <mergeCell ref="PKS2:PKU2"/>
    <mergeCell ref="PJR2:PJT2"/>
    <mergeCell ref="PJU2:PJW2"/>
    <mergeCell ref="PJX2:PJZ2"/>
    <mergeCell ref="PKA2:PKC2"/>
    <mergeCell ref="PKD2:PKF2"/>
    <mergeCell ref="PJC2:PJE2"/>
    <mergeCell ref="PJF2:PJH2"/>
    <mergeCell ref="PJI2:PJK2"/>
    <mergeCell ref="PJL2:PJN2"/>
    <mergeCell ref="PJO2:PJQ2"/>
    <mergeCell ref="PIN2:PIP2"/>
    <mergeCell ref="PIQ2:PIS2"/>
    <mergeCell ref="PIT2:PIV2"/>
    <mergeCell ref="PIW2:PIY2"/>
    <mergeCell ref="PIZ2:PJB2"/>
    <mergeCell ref="PHY2:PIA2"/>
    <mergeCell ref="PIB2:PID2"/>
    <mergeCell ref="PIE2:PIG2"/>
    <mergeCell ref="PIH2:PIJ2"/>
    <mergeCell ref="PIK2:PIM2"/>
    <mergeCell ref="PHJ2:PHL2"/>
    <mergeCell ref="PHM2:PHO2"/>
    <mergeCell ref="PHP2:PHR2"/>
    <mergeCell ref="PHS2:PHU2"/>
    <mergeCell ref="PHV2:PHX2"/>
    <mergeCell ref="PGU2:PGW2"/>
    <mergeCell ref="PGX2:PGZ2"/>
    <mergeCell ref="PHA2:PHC2"/>
    <mergeCell ref="PHD2:PHF2"/>
    <mergeCell ref="PHG2:PHI2"/>
    <mergeCell ref="PGF2:PGH2"/>
    <mergeCell ref="PGI2:PGK2"/>
    <mergeCell ref="PGL2:PGN2"/>
    <mergeCell ref="PGO2:PGQ2"/>
    <mergeCell ref="PGR2:PGT2"/>
    <mergeCell ref="PFQ2:PFS2"/>
    <mergeCell ref="PFT2:PFV2"/>
    <mergeCell ref="PFW2:PFY2"/>
    <mergeCell ref="PFZ2:PGB2"/>
    <mergeCell ref="PGC2:PGE2"/>
    <mergeCell ref="PFB2:PFD2"/>
    <mergeCell ref="PFE2:PFG2"/>
    <mergeCell ref="PFH2:PFJ2"/>
    <mergeCell ref="PFK2:PFM2"/>
    <mergeCell ref="PFN2:PFP2"/>
    <mergeCell ref="PEM2:PEO2"/>
    <mergeCell ref="PEP2:PER2"/>
    <mergeCell ref="PES2:PEU2"/>
    <mergeCell ref="PEV2:PEX2"/>
    <mergeCell ref="PEY2:PFA2"/>
    <mergeCell ref="PDX2:PDZ2"/>
    <mergeCell ref="PEA2:PEC2"/>
    <mergeCell ref="PED2:PEF2"/>
    <mergeCell ref="PEG2:PEI2"/>
    <mergeCell ref="PEJ2:PEL2"/>
    <mergeCell ref="PDI2:PDK2"/>
    <mergeCell ref="PDL2:PDN2"/>
    <mergeCell ref="PDO2:PDQ2"/>
    <mergeCell ref="PDR2:PDT2"/>
    <mergeCell ref="PDU2:PDW2"/>
    <mergeCell ref="PCT2:PCV2"/>
    <mergeCell ref="PCW2:PCY2"/>
    <mergeCell ref="PCZ2:PDB2"/>
    <mergeCell ref="PDC2:PDE2"/>
    <mergeCell ref="PDF2:PDH2"/>
    <mergeCell ref="PCE2:PCG2"/>
    <mergeCell ref="PCH2:PCJ2"/>
    <mergeCell ref="PCK2:PCM2"/>
    <mergeCell ref="PCN2:PCP2"/>
    <mergeCell ref="PCQ2:PCS2"/>
    <mergeCell ref="PBP2:PBR2"/>
    <mergeCell ref="PBS2:PBU2"/>
    <mergeCell ref="PBV2:PBX2"/>
    <mergeCell ref="PBY2:PCA2"/>
    <mergeCell ref="PCB2:PCD2"/>
    <mergeCell ref="PBA2:PBC2"/>
    <mergeCell ref="PBD2:PBF2"/>
    <mergeCell ref="PBG2:PBI2"/>
    <mergeCell ref="PBJ2:PBL2"/>
    <mergeCell ref="PBM2:PBO2"/>
    <mergeCell ref="PAL2:PAN2"/>
    <mergeCell ref="PAO2:PAQ2"/>
    <mergeCell ref="PAR2:PAT2"/>
    <mergeCell ref="PAU2:PAW2"/>
    <mergeCell ref="PAX2:PAZ2"/>
    <mergeCell ref="OZW2:OZY2"/>
    <mergeCell ref="OZZ2:PAB2"/>
    <mergeCell ref="PAC2:PAE2"/>
    <mergeCell ref="PAF2:PAH2"/>
    <mergeCell ref="PAI2:PAK2"/>
    <mergeCell ref="OZH2:OZJ2"/>
    <mergeCell ref="OZK2:OZM2"/>
    <mergeCell ref="OZN2:OZP2"/>
    <mergeCell ref="OZQ2:OZS2"/>
    <mergeCell ref="OZT2:OZV2"/>
    <mergeCell ref="OYS2:OYU2"/>
    <mergeCell ref="OYV2:OYX2"/>
    <mergeCell ref="OYY2:OZA2"/>
    <mergeCell ref="OZB2:OZD2"/>
    <mergeCell ref="OZE2:OZG2"/>
    <mergeCell ref="OYD2:OYF2"/>
    <mergeCell ref="OYG2:OYI2"/>
    <mergeCell ref="OYJ2:OYL2"/>
    <mergeCell ref="OYM2:OYO2"/>
    <mergeCell ref="OYP2:OYR2"/>
    <mergeCell ref="OXO2:OXQ2"/>
    <mergeCell ref="OXR2:OXT2"/>
    <mergeCell ref="OXU2:OXW2"/>
    <mergeCell ref="OXX2:OXZ2"/>
    <mergeCell ref="OYA2:OYC2"/>
    <mergeCell ref="OWZ2:OXB2"/>
    <mergeCell ref="OXC2:OXE2"/>
    <mergeCell ref="OXF2:OXH2"/>
    <mergeCell ref="OXI2:OXK2"/>
    <mergeCell ref="OXL2:OXN2"/>
    <mergeCell ref="OWK2:OWM2"/>
    <mergeCell ref="OWN2:OWP2"/>
    <mergeCell ref="OWQ2:OWS2"/>
    <mergeCell ref="OWT2:OWV2"/>
    <mergeCell ref="OWW2:OWY2"/>
    <mergeCell ref="OVV2:OVX2"/>
    <mergeCell ref="OVY2:OWA2"/>
    <mergeCell ref="OWB2:OWD2"/>
    <mergeCell ref="OWE2:OWG2"/>
    <mergeCell ref="OWH2:OWJ2"/>
    <mergeCell ref="OVG2:OVI2"/>
    <mergeCell ref="OVJ2:OVL2"/>
    <mergeCell ref="OVM2:OVO2"/>
    <mergeCell ref="OVP2:OVR2"/>
    <mergeCell ref="OVS2:OVU2"/>
    <mergeCell ref="OUR2:OUT2"/>
    <mergeCell ref="OUU2:OUW2"/>
    <mergeCell ref="OUX2:OUZ2"/>
    <mergeCell ref="OVA2:OVC2"/>
    <mergeCell ref="OVD2:OVF2"/>
    <mergeCell ref="OUC2:OUE2"/>
    <mergeCell ref="OUF2:OUH2"/>
    <mergeCell ref="OUI2:OUK2"/>
    <mergeCell ref="OUL2:OUN2"/>
    <mergeCell ref="OUO2:OUQ2"/>
    <mergeCell ref="OTN2:OTP2"/>
    <mergeCell ref="OTQ2:OTS2"/>
    <mergeCell ref="OTT2:OTV2"/>
    <mergeCell ref="OTW2:OTY2"/>
    <mergeCell ref="OTZ2:OUB2"/>
    <mergeCell ref="OSY2:OTA2"/>
    <mergeCell ref="OTB2:OTD2"/>
    <mergeCell ref="OTE2:OTG2"/>
    <mergeCell ref="OTH2:OTJ2"/>
    <mergeCell ref="OTK2:OTM2"/>
    <mergeCell ref="OSJ2:OSL2"/>
    <mergeCell ref="OSM2:OSO2"/>
    <mergeCell ref="OSP2:OSR2"/>
    <mergeCell ref="OSS2:OSU2"/>
    <mergeCell ref="OSV2:OSX2"/>
    <mergeCell ref="ORU2:ORW2"/>
    <mergeCell ref="ORX2:ORZ2"/>
    <mergeCell ref="OSA2:OSC2"/>
    <mergeCell ref="OSD2:OSF2"/>
    <mergeCell ref="OSG2:OSI2"/>
    <mergeCell ref="ORF2:ORH2"/>
    <mergeCell ref="ORI2:ORK2"/>
    <mergeCell ref="ORL2:ORN2"/>
    <mergeCell ref="ORO2:ORQ2"/>
    <mergeCell ref="ORR2:ORT2"/>
    <mergeCell ref="OQQ2:OQS2"/>
    <mergeCell ref="OQT2:OQV2"/>
    <mergeCell ref="OQW2:OQY2"/>
    <mergeCell ref="OQZ2:ORB2"/>
    <mergeCell ref="ORC2:ORE2"/>
    <mergeCell ref="OQB2:OQD2"/>
    <mergeCell ref="OQE2:OQG2"/>
    <mergeCell ref="OQH2:OQJ2"/>
    <mergeCell ref="OQK2:OQM2"/>
    <mergeCell ref="OQN2:OQP2"/>
    <mergeCell ref="OPM2:OPO2"/>
    <mergeCell ref="OPP2:OPR2"/>
    <mergeCell ref="OPS2:OPU2"/>
    <mergeCell ref="OPV2:OPX2"/>
    <mergeCell ref="OPY2:OQA2"/>
    <mergeCell ref="OOX2:OOZ2"/>
    <mergeCell ref="OPA2:OPC2"/>
    <mergeCell ref="OPD2:OPF2"/>
    <mergeCell ref="OPG2:OPI2"/>
    <mergeCell ref="OPJ2:OPL2"/>
    <mergeCell ref="OOI2:OOK2"/>
    <mergeCell ref="OOL2:OON2"/>
    <mergeCell ref="OOO2:OOQ2"/>
    <mergeCell ref="OOR2:OOT2"/>
    <mergeCell ref="OOU2:OOW2"/>
    <mergeCell ref="ONT2:ONV2"/>
    <mergeCell ref="ONW2:ONY2"/>
    <mergeCell ref="ONZ2:OOB2"/>
    <mergeCell ref="OOC2:OOE2"/>
    <mergeCell ref="OOF2:OOH2"/>
    <mergeCell ref="ONE2:ONG2"/>
    <mergeCell ref="ONH2:ONJ2"/>
    <mergeCell ref="ONK2:ONM2"/>
    <mergeCell ref="ONN2:ONP2"/>
    <mergeCell ref="ONQ2:ONS2"/>
    <mergeCell ref="OMP2:OMR2"/>
    <mergeCell ref="OMS2:OMU2"/>
    <mergeCell ref="OMV2:OMX2"/>
    <mergeCell ref="OMY2:ONA2"/>
    <mergeCell ref="ONB2:OND2"/>
    <mergeCell ref="OMA2:OMC2"/>
    <mergeCell ref="OMD2:OMF2"/>
    <mergeCell ref="OMG2:OMI2"/>
    <mergeCell ref="OMJ2:OML2"/>
    <mergeCell ref="OMM2:OMO2"/>
    <mergeCell ref="OLL2:OLN2"/>
    <mergeCell ref="OLO2:OLQ2"/>
    <mergeCell ref="OLR2:OLT2"/>
    <mergeCell ref="OLU2:OLW2"/>
    <mergeCell ref="OLX2:OLZ2"/>
    <mergeCell ref="OKW2:OKY2"/>
    <mergeCell ref="OKZ2:OLB2"/>
    <mergeCell ref="OLC2:OLE2"/>
    <mergeCell ref="OLF2:OLH2"/>
    <mergeCell ref="OLI2:OLK2"/>
    <mergeCell ref="OKH2:OKJ2"/>
    <mergeCell ref="OKK2:OKM2"/>
    <mergeCell ref="OKN2:OKP2"/>
    <mergeCell ref="OKQ2:OKS2"/>
    <mergeCell ref="OKT2:OKV2"/>
    <mergeCell ref="OJS2:OJU2"/>
    <mergeCell ref="OJV2:OJX2"/>
    <mergeCell ref="OJY2:OKA2"/>
    <mergeCell ref="OKB2:OKD2"/>
    <mergeCell ref="OKE2:OKG2"/>
    <mergeCell ref="OJD2:OJF2"/>
    <mergeCell ref="OJG2:OJI2"/>
    <mergeCell ref="OJJ2:OJL2"/>
    <mergeCell ref="OJM2:OJO2"/>
    <mergeCell ref="OJP2:OJR2"/>
    <mergeCell ref="OIO2:OIQ2"/>
    <mergeCell ref="OIR2:OIT2"/>
    <mergeCell ref="OIU2:OIW2"/>
    <mergeCell ref="OIX2:OIZ2"/>
    <mergeCell ref="OJA2:OJC2"/>
    <mergeCell ref="OHZ2:OIB2"/>
    <mergeCell ref="OIC2:OIE2"/>
    <mergeCell ref="OIF2:OIH2"/>
    <mergeCell ref="OII2:OIK2"/>
    <mergeCell ref="OIL2:OIN2"/>
    <mergeCell ref="OHK2:OHM2"/>
    <mergeCell ref="OHN2:OHP2"/>
    <mergeCell ref="OHQ2:OHS2"/>
    <mergeCell ref="OHT2:OHV2"/>
    <mergeCell ref="OHW2:OHY2"/>
    <mergeCell ref="OGV2:OGX2"/>
    <mergeCell ref="OGY2:OHA2"/>
    <mergeCell ref="OHB2:OHD2"/>
    <mergeCell ref="OHE2:OHG2"/>
    <mergeCell ref="OHH2:OHJ2"/>
    <mergeCell ref="OGG2:OGI2"/>
    <mergeCell ref="OGJ2:OGL2"/>
    <mergeCell ref="OGM2:OGO2"/>
    <mergeCell ref="OGP2:OGR2"/>
    <mergeCell ref="OGS2:OGU2"/>
    <mergeCell ref="OFR2:OFT2"/>
    <mergeCell ref="OFU2:OFW2"/>
    <mergeCell ref="OFX2:OFZ2"/>
    <mergeCell ref="OGA2:OGC2"/>
    <mergeCell ref="OGD2:OGF2"/>
    <mergeCell ref="OFC2:OFE2"/>
    <mergeCell ref="OFF2:OFH2"/>
    <mergeCell ref="OFI2:OFK2"/>
    <mergeCell ref="OFL2:OFN2"/>
    <mergeCell ref="OFO2:OFQ2"/>
    <mergeCell ref="OEN2:OEP2"/>
    <mergeCell ref="OEQ2:OES2"/>
    <mergeCell ref="OET2:OEV2"/>
    <mergeCell ref="OEW2:OEY2"/>
    <mergeCell ref="OEZ2:OFB2"/>
    <mergeCell ref="ODY2:OEA2"/>
    <mergeCell ref="OEB2:OED2"/>
    <mergeCell ref="OEE2:OEG2"/>
    <mergeCell ref="OEH2:OEJ2"/>
    <mergeCell ref="OEK2:OEM2"/>
    <mergeCell ref="ODJ2:ODL2"/>
    <mergeCell ref="ODM2:ODO2"/>
    <mergeCell ref="ODP2:ODR2"/>
    <mergeCell ref="ODS2:ODU2"/>
    <mergeCell ref="ODV2:ODX2"/>
    <mergeCell ref="OCU2:OCW2"/>
    <mergeCell ref="OCX2:OCZ2"/>
    <mergeCell ref="ODA2:ODC2"/>
    <mergeCell ref="ODD2:ODF2"/>
    <mergeCell ref="ODG2:ODI2"/>
    <mergeCell ref="OCF2:OCH2"/>
    <mergeCell ref="OCI2:OCK2"/>
    <mergeCell ref="OCL2:OCN2"/>
    <mergeCell ref="OCO2:OCQ2"/>
    <mergeCell ref="OCR2:OCT2"/>
    <mergeCell ref="OBQ2:OBS2"/>
    <mergeCell ref="OBT2:OBV2"/>
    <mergeCell ref="OBW2:OBY2"/>
    <mergeCell ref="OBZ2:OCB2"/>
    <mergeCell ref="OCC2:OCE2"/>
    <mergeCell ref="OBB2:OBD2"/>
    <mergeCell ref="OBE2:OBG2"/>
    <mergeCell ref="OBH2:OBJ2"/>
    <mergeCell ref="OBK2:OBM2"/>
    <mergeCell ref="OBN2:OBP2"/>
    <mergeCell ref="OAM2:OAO2"/>
    <mergeCell ref="OAP2:OAR2"/>
    <mergeCell ref="OAS2:OAU2"/>
    <mergeCell ref="OAV2:OAX2"/>
    <mergeCell ref="OAY2:OBA2"/>
    <mergeCell ref="NZX2:NZZ2"/>
    <mergeCell ref="OAA2:OAC2"/>
    <mergeCell ref="OAD2:OAF2"/>
    <mergeCell ref="OAG2:OAI2"/>
    <mergeCell ref="OAJ2:OAL2"/>
    <mergeCell ref="NZI2:NZK2"/>
    <mergeCell ref="NZL2:NZN2"/>
    <mergeCell ref="NZO2:NZQ2"/>
    <mergeCell ref="NZR2:NZT2"/>
    <mergeCell ref="NZU2:NZW2"/>
    <mergeCell ref="NYT2:NYV2"/>
    <mergeCell ref="NYW2:NYY2"/>
    <mergeCell ref="NYZ2:NZB2"/>
    <mergeCell ref="NZC2:NZE2"/>
    <mergeCell ref="NZF2:NZH2"/>
    <mergeCell ref="NYE2:NYG2"/>
    <mergeCell ref="NYH2:NYJ2"/>
    <mergeCell ref="NYK2:NYM2"/>
    <mergeCell ref="NYN2:NYP2"/>
    <mergeCell ref="NYQ2:NYS2"/>
    <mergeCell ref="NXP2:NXR2"/>
    <mergeCell ref="NXS2:NXU2"/>
    <mergeCell ref="NXV2:NXX2"/>
    <mergeCell ref="NXY2:NYA2"/>
    <mergeCell ref="NYB2:NYD2"/>
    <mergeCell ref="NXA2:NXC2"/>
    <mergeCell ref="NXD2:NXF2"/>
    <mergeCell ref="NXG2:NXI2"/>
    <mergeCell ref="NXJ2:NXL2"/>
    <mergeCell ref="NXM2:NXO2"/>
    <mergeCell ref="NWL2:NWN2"/>
    <mergeCell ref="NWO2:NWQ2"/>
    <mergeCell ref="NWR2:NWT2"/>
    <mergeCell ref="NWU2:NWW2"/>
    <mergeCell ref="NWX2:NWZ2"/>
    <mergeCell ref="NVW2:NVY2"/>
    <mergeCell ref="NVZ2:NWB2"/>
    <mergeCell ref="NWC2:NWE2"/>
    <mergeCell ref="NWF2:NWH2"/>
    <mergeCell ref="NWI2:NWK2"/>
    <mergeCell ref="NVH2:NVJ2"/>
    <mergeCell ref="NVK2:NVM2"/>
    <mergeCell ref="NVN2:NVP2"/>
    <mergeCell ref="NVQ2:NVS2"/>
    <mergeCell ref="NVT2:NVV2"/>
    <mergeCell ref="NUS2:NUU2"/>
    <mergeCell ref="NUV2:NUX2"/>
    <mergeCell ref="NUY2:NVA2"/>
    <mergeCell ref="NVB2:NVD2"/>
    <mergeCell ref="NVE2:NVG2"/>
    <mergeCell ref="NUD2:NUF2"/>
    <mergeCell ref="NUG2:NUI2"/>
    <mergeCell ref="NUJ2:NUL2"/>
    <mergeCell ref="NUM2:NUO2"/>
    <mergeCell ref="NUP2:NUR2"/>
    <mergeCell ref="NTO2:NTQ2"/>
    <mergeCell ref="NTR2:NTT2"/>
    <mergeCell ref="NTU2:NTW2"/>
    <mergeCell ref="NTX2:NTZ2"/>
    <mergeCell ref="NUA2:NUC2"/>
    <mergeCell ref="NSZ2:NTB2"/>
    <mergeCell ref="NTC2:NTE2"/>
    <mergeCell ref="NTF2:NTH2"/>
    <mergeCell ref="NTI2:NTK2"/>
    <mergeCell ref="NTL2:NTN2"/>
    <mergeCell ref="NSK2:NSM2"/>
    <mergeCell ref="NSN2:NSP2"/>
    <mergeCell ref="NSQ2:NSS2"/>
    <mergeCell ref="NST2:NSV2"/>
    <mergeCell ref="NSW2:NSY2"/>
    <mergeCell ref="NRV2:NRX2"/>
    <mergeCell ref="NRY2:NSA2"/>
    <mergeCell ref="NSB2:NSD2"/>
    <mergeCell ref="NSE2:NSG2"/>
    <mergeCell ref="NSH2:NSJ2"/>
    <mergeCell ref="NRG2:NRI2"/>
    <mergeCell ref="NRJ2:NRL2"/>
    <mergeCell ref="NRM2:NRO2"/>
    <mergeCell ref="NRP2:NRR2"/>
    <mergeCell ref="NRS2:NRU2"/>
    <mergeCell ref="NQR2:NQT2"/>
    <mergeCell ref="NQU2:NQW2"/>
    <mergeCell ref="NQX2:NQZ2"/>
    <mergeCell ref="NRA2:NRC2"/>
    <mergeCell ref="NRD2:NRF2"/>
    <mergeCell ref="NQC2:NQE2"/>
    <mergeCell ref="NQF2:NQH2"/>
    <mergeCell ref="NQI2:NQK2"/>
    <mergeCell ref="NQL2:NQN2"/>
    <mergeCell ref="NQO2:NQQ2"/>
    <mergeCell ref="NPN2:NPP2"/>
    <mergeCell ref="NPQ2:NPS2"/>
    <mergeCell ref="NPT2:NPV2"/>
    <mergeCell ref="NPW2:NPY2"/>
    <mergeCell ref="NPZ2:NQB2"/>
    <mergeCell ref="NOY2:NPA2"/>
    <mergeCell ref="NPB2:NPD2"/>
    <mergeCell ref="NPE2:NPG2"/>
    <mergeCell ref="NPH2:NPJ2"/>
    <mergeCell ref="NPK2:NPM2"/>
    <mergeCell ref="NOJ2:NOL2"/>
    <mergeCell ref="NOM2:NOO2"/>
    <mergeCell ref="NOP2:NOR2"/>
    <mergeCell ref="NOS2:NOU2"/>
    <mergeCell ref="NOV2:NOX2"/>
    <mergeCell ref="NNU2:NNW2"/>
    <mergeCell ref="NNX2:NNZ2"/>
    <mergeCell ref="NOA2:NOC2"/>
    <mergeCell ref="NOD2:NOF2"/>
    <mergeCell ref="NOG2:NOI2"/>
    <mergeCell ref="NNF2:NNH2"/>
    <mergeCell ref="NNI2:NNK2"/>
    <mergeCell ref="NNL2:NNN2"/>
    <mergeCell ref="NNO2:NNQ2"/>
    <mergeCell ref="NNR2:NNT2"/>
    <mergeCell ref="NMQ2:NMS2"/>
    <mergeCell ref="NMT2:NMV2"/>
    <mergeCell ref="NMW2:NMY2"/>
    <mergeCell ref="NMZ2:NNB2"/>
    <mergeCell ref="NNC2:NNE2"/>
    <mergeCell ref="NMB2:NMD2"/>
    <mergeCell ref="NME2:NMG2"/>
    <mergeCell ref="NMH2:NMJ2"/>
    <mergeCell ref="NMK2:NMM2"/>
    <mergeCell ref="NMN2:NMP2"/>
    <mergeCell ref="NLM2:NLO2"/>
    <mergeCell ref="NLP2:NLR2"/>
    <mergeCell ref="NLS2:NLU2"/>
    <mergeCell ref="NLV2:NLX2"/>
    <mergeCell ref="NLY2:NMA2"/>
    <mergeCell ref="NKX2:NKZ2"/>
    <mergeCell ref="NLA2:NLC2"/>
    <mergeCell ref="NLD2:NLF2"/>
    <mergeCell ref="NLG2:NLI2"/>
    <mergeCell ref="NLJ2:NLL2"/>
    <mergeCell ref="NKI2:NKK2"/>
    <mergeCell ref="NKL2:NKN2"/>
    <mergeCell ref="NKO2:NKQ2"/>
    <mergeCell ref="NKR2:NKT2"/>
    <mergeCell ref="NKU2:NKW2"/>
    <mergeCell ref="NJT2:NJV2"/>
    <mergeCell ref="NJW2:NJY2"/>
    <mergeCell ref="NJZ2:NKB2"/>
    <mergeCell ref="NKC2:NKE2"/>
    <mergeCell ref="NKF2:NKH2"/>
    <mergeCell ref="NJE2:NJG2"/>
    <mergeCell ref="NJH2:NJJ2"/>
    <mergeCell ref="NJK2:NJM2"/>
    <mergeCell ref="NJN2:NJP2"/>
    <mergeCell ref="NJQ2:NJS2"/>
    <mergeCell ref="NIP2:NIR2"/>
    <mergeCell ref="NIS2:NIU2"/>
    <mergeCell ref="NIV2:NIX2"/>
    <mergeCell ref="NIY2:NJA2"/>
    <mergeCell ref="NJB2:NJD2"/>
    <mergeCell ref="NIA2:NIC2"/>
    <mergeCell ref="NID2:NIF2"/>
    <mergeCell ref="NIG2:NII2"/>
    <mergeCell ref="NIJ2:NIL2"/>
    <mergeCell ref="NIM2:NIO2"/>
    <mergeCell ref="NHL2:NHN2"/>
    <mergeCell ref="NHO2:NHQ2"/>
    <mergeCell ref="NHR2:NHT2"/>
    <mergeCell ref="NHU2:NHW2"/>
    <mergeCell ref="NHX2:NHZ2"/>
    <mergeCell ref="NGW2:NGY2"/>
    <mergeCell ref="NGZ2:NHB2"/>
    <mergeCell ref="NHC2:NHE2"/>
    <mergeCell ref="NHF2:NHH2"/>
    <mergeCell ref="NHI2:NHK2"/>
    <mergeCell ref="NGH2:NGJ2"/>
    <mergeCell ref="NGK2:NGM2"/>
    <mergeCell ref="NGN2:NGP2"/>
    <mergeCell ref="NGQ2:NGS2"/>
    <mergeCell ref="NGT2:NGV2"/>
    <mergeCell ref="NFS2:NFU2"/>
    <mergeCell ref="NFV2:NFX2"/>
    <mergeCell ref="NFY2:NGA2"/>
    <mergeCell ref="NGB2:NGD2"/>
    <mergeCell ref="NGE2:NGG2"/>
    <mergeCell ref="NFD2:NFF2"/>
    <mergeCell ref="NFG2:NFI2"/>
    <mergeCell ref="NFJ2:NFL2"/>
    <mergeCell ref="NFM2:NFO2"/>
    <mergeCell ref="NFP2:NFR2"/>
    <mergeCell ref="NEO2:NEQ2"/>
    <mergeCell ref="NER2:NET2"/>
    <mergeCell ref="NEU2:NEW2"/>
    <mergeCell ref="NEX2:NEZ2"/>
    <mergeCell ref="NFA2:NFC2"/>
    <mergeCell ref="NDZ2:NEB2"/>
    <mergeCell ref="NEC2:NEE2"/>
    <mergeCell ref="NEF2:NEH2"/>
    <mergeCell ref="NEI2:NEK2"/>
    <mergeCell ref="NEL2:NEN2"/>
    <mergeCell ref="NDK2:NDM2"/>
    <mergeCell ref="NDN2:NDP2"/>
    <mergeCell ref="NDQ2:NDS2"/>
    <mergeCell ref="NDT2:NDV2"/>
    <mergeCell ref="NDW2:NDY2"/>
    <mergeCell ref="NCV2:NCX2"/>
    <mergeCell ref="NCY2:NDA2"/>
    <mergeCell ref="NDB2:NDD2"/>
    <mergeCell ref="NDE2:NDG2"/>
    <mergeCell ref="NDH2:NDJ2"/>
    <mergeCell ref="NCG2:NCI2"/>
    <mergeCell ref="NCJ2:NCL2"/>
    <mergeCell ref="NCM2:NCO2"/>
    <mergeCell ref="NCP2:NCR2"/>
    <mergeCell ref="NCS2:NCU2"/>
    <mergeCell ref="NBR2:NBT2"/>
    <mergeCell ref="NBU2:NBW2"/>
    <mergeCell ref="NBX2:NBZ2"/>
    <mergeCell ref="NCA2:NCC2"/>
    <mergeCell ref="NCD2:NCF2"/>
    <mergeCell ref="NBC2:NBE2"/>
    <mergeCell ref="NBF2:NBH2"/>
    <mergeCell ref="NBI2:NBK2"/>
    <mergeCell ref="NBL2:NBN2"/>
    <mergeCell ref="NBO2:NBQ2"/>
    <mergeCell ref="NAN2:NAP2"/>
    <mergeCell ref="NAQ2:NAS2"/>
    <mergeCell ref="NAT2:NAV2"/>
    <mergeCell ref="NAW2:NAY2"/>
    <mergeCell ref="NAZ2:NBB2"/>
    <mergeCell ref="MZY2:NAA2"/>
    <mergeCell ref="NAB2:NAD2"/>
    <mergeCell ref="NAE2:NAG2"/>
    <mergeCell ref="NAH2:NAJ2"/>
    <mergeCell ref="NAK2:NAM2"/>
    <mergeCell ref="MZJ2:MZL2"/>
    <mergeCell ref="MZM2:MZO2"/>
    <mergeCell ref="MZP2:MZR2"/>
    <mergeCell ref="MZS2:MZU2"/>
    <mergeCell ref="MZV2:MZX2"/>
    <mergeCell ref="MYU2:MYW2"/>
    <mergeCell ref="MYX2:MYZ2"/>
    <mergeCell ref="MZA2:MZC2"/>
    <mergeCell ref="MZD2:MZF2"/>
    <mergeCell ref="MZG2:MZI2"/>
    <mergeCell ref="MYF2:MYH2"/>
    <mergeCell ref="MYI2:MYK2"/>
    <mergeCell ref="MYL2:MYN2"/>
    <mergeCell ref="MYO2:MYQ2"/>
    <mergeCell ref="MYR2:MYT2"/>
    <mergeCell ref="MXQ2:MXS2"/>
    <mergeCell ref="MXT2:MXV2"/>
    <mergeCell ref="MXW2:MXY2"/>
    <mergeCell ref="MXZ2:MYB2"/>
    <mergeCell ref="MYC2:MYE2"/>
    <mergeCell ref="MXB2:MXD2"/>
    <mergeCell ref="MXE2:MXG2"/>
    <mergeCell ref="MXH2:MXJ2"/>
    <mergeCell ref="MXK2:MXM2"/>
    <mergeCell ref="MXN2:MXP2"/>
    <mergeCell ref="MWM2:MWO2"/>
    <mergeCell ref="MWP2:MWR2"/>
    <mergeCell ref="MWS2:MWU2"/>
    <mergeCell ref="MWV2:MWX2"/>
    <mergeCell ref="MWY2:MXA2"/>
    <mergeCell ref="MVX2:MVZ2"/>
    <mergeCell ref="MWA2:MWC2"/>
    <mergeCell ref="MWD2:MWF2"/>
    <mergeCell ref="MWG2:MWI2"/>
    <mergeCell ref="MWJ2:MWL2"/>
    <mergeCell ref="MVI2:MVK2"/>
    <mergeCell ref="MVL2:MVN2"/>
    <mergeCell ref="MVO2:MVQ2"/>
    <mergeCell ref="MVR2:MVT2"/>
    <mergeCell ref="MVU2:MVW2"/>
    <mergeCell ref="MUT2:MUV2"/>
    <mergeCell ref="MUW2:MUY2"/>
    <mergeCell ref="MUZ2:MVB2"/>
    <mergeCell ref="MVC2:MVE2"/>
    <mergeCell ref="MVF2:MVH2"/>
    <mergeCell ref="MUE2:MUG2"/>
    <mergeCell ref="MUH2:MUJ2"/>
    <mergeCell ref="MUK2:MUM2"/>
    <mergeCell ref="MUN2:MUP2"/>
    <mergeCell ref="MUQ2:MUS2"/>
    <mergeCell ref="MTP2:MTR2"/>
    <mergeCell ref="MTS2:MTU2"/>
    <mergeCell ref="MTV2:MTX2"/>
    <mergeCell ref="MTY2:MUA2"/>
    <mergeCell ref="MUB2:MUD2"/>
    <mergeCell ref="MTA2:MTC2"/>
    <mergeCell ref="MTD2:MTF2"/>
    <mergeCell ref="MTG2:MTI2"/>
    <mergeCell ref="MTJ2:MTL2"/>
    <mergeCell ref="MTM2:MTO2"/>
    <mergeCell ref="MSL2:MSN2"/>
    <mergeCell ref="MSO2:MSQ2"/>
    <mergeCell ref="MSR2:MST2"/>
    <mergeCell ref="MSU2:MSW2"/>
    <mergeCell ref="MSX2:MSZ2"/>
    <mergeCell ref="MRW2:MRY2"/>
    <mergeCell ref="MRZ2:MSB2"/>
    <mergeCell ref="MSC2:MSE2"/>
    <mergeCell ref="MSF2:MSH2"/>
    <mergeCell ref="MSI2:MSK2"/>
    <mergeCell ref="MRH2:MRJ2"/>
    <mergeCell ref="MRK2:MRM2"/>
    <mergeCell ref="MRN2:MRP2"/>
    <mergeCell ref="MRQ2:MRS2"/>
    <mergeCell ref="MRT2:MRV2"/>
    <mergeCell ref="MQS2:MQU2"/>
    <mergeCell ref="MQV2:MQX2"/>
    <mergeCell ref="MQY2:MRA2"/>
    <mergeCell ref="MRB2:MRD2"/>
    <mergeCell ref="MRE2:MRG2"/>
    <mergeCell ref="MQD2:MQF2"/>
    <mergeCell ref="MQG2:MQI2"/>
    <mergeCell ref="MQJ2:MQL2"/>
    <mergeCell ref="MQM2:MQO2"/>
    <mergeCell ref="MQP2:MQR2"/>
    <mergeCell ref="MPO2:MPQ2"/>
    <mergeCell ref="MPR2:MPT2"/>
    <mergeCell ref="MPU2:MPW2"/>
    <mergeCell ref="MPX2:MPZ2"/>
    <mergeCell ref="MQA2:MQC2"/>
    <mergeCell ref="MOZ2:MPB2"/>
    <mergeCell ref="MPC2:MPE2"/>
    <mergeCell ref="MPF2:MPH2"/>
    <mergeCell ref="MPI2:MPK2"/>
    <mergeCell ref="MPL2:MPN2"/>
    <mergeCell ref="MOK2:MOM2"/>
    <mergeCell ref="MON2:MOP2"/>
    <mergeCell ref="MOQ2:MOS2"/>
    <mergeCell ref="MOT2:MOV2"/>
    <mergeCell ref="MOW2:MOY2"/>
    <mergeCell ref="MNV2:MNX2"/>
    <mergeCell ref="MNY2:MOA2"/>
    <mergeCell ref="MOB2:MOD2"/>
    <mergeCell ref="MOE2:MOG2"/>
    <mergeCell ref="MOH2:MOJ2"/>
    <mergeCell ref="MNG2:MNI2"/>
    <mergeCell ref="MNJ2:MNL2"/>
    <mergeCell ref="MNM2:MNO2"/>
    <mergeCell ref="MNP2:MNR2"/>
    <mergeCell ref="MNS2:MNU2"/>
    <mergeCell ref="MMR2:MMT2"/>
    <mergeCell ref="MMU2:MMW2"/>
    <mergeCell ref="MMX2:MMZ2"/>
    <mergeCell ref="MNA2:MNC2"/>
    <mergeCell ref="MND2:MNF2"/>
    <mergeCell ref="MMC2:MME2"/>
    <mergeCell ref="MMF2:MMH2"/>
    <mergeCell ref="MMI2:MMK2"/>
    <mergeCell ref="MML2:MMN2"/>
    <mergeCell ref="MMO2:MMQ2"/>
    <mergeCell ref="MLN2:MLP2"/>
    <mergeCell ref="MLQ2:MLS2"/>
    <mergeCell ref="MLT2:MLV2"/>
    <mergeCell ref="MLW2:MLY2"/>
    <mergeCell ref="MLZ2:MMB2"/>
    <mergeCell ref="MKY2:MLA2"/>
    <mergeCell ref="MLB2:MLD2"/>
    <mergeCell ref="MLE2:MLG2"/>
    <mergeCell ref="MLH2:MLJ2"/>
    <mergeCell ref="MLK2:MLM2"/>
    <mergeCell ref="MKJ2:MKL2"/>
    <mergeCell ref="MKM2:MKO2"/>
    <mergeCell ref="MKP2:MKR2"/>
    <mergeCell ref="MKS2:MKU2"/>
    <mergeCell ref="MKV2:MKX2"/>
    <mergeCell ref="MJU2:MJW2"/>
    <mergeCell ref="MJX2:MJZ2"/>
    <mergeCell ref="MKA2:MKC2"/>
    <mergeCell ref="MKD2:MKF2"/>
    <mergeCell ref="MKG2:MKI2"/>
    <mergeCell ref="MJF2:MJH2"/>
    <mergeCell ref="MJI2:MJK2"/>
    <mergeCell ref="MJL2:MJN2"/>
    <mergeCell ref="MJO2:MJQ2"/>
    <mergeCell ref="MJR2:MJT2"/>
    <mergeCell ref="MIQ2:MIS2"/>
    <mergeCell ref="MIT2:MIV2"/>
    <mergeCell ref="MIW2:MIY2"/>
    <mergeCell ref="MIZ2:MJB2"/>
    <mergeCell ref="MJC2:MJE2"/>
    <mergeCell ref="MIB2:MID2"/>
    <mergeCell ref="MIE2:MIG2"/>
    <mergeCell ref="MIH2:MIJ2"/>
    <mergeCell ref="MIK2:MIM2"/>
    <mergeCell ref="MIN2:MIP2"/>
    <mergeCell ref="MHM2:MHO2"/>
    <mergeCell ref="MHP2:MHR2"/>
    <mergeCell ref="MHS2:MHU2"/>
    <mergeCell ref="MHV2:MHX2"/>
    <mergeCell ref="MHY2:MIA2"/>
    <mergeCell ref="MGX2:MGZ2"/>
    <mergeCell ref="MHA2:MHC2"/>
    <mergeCell ref="MHD2:MHF2"/>
    <mergeCell ref="MHG2:MHI2"/>
    <mergeCell ref="MHJ2:MHL2"/>
    <mergeCell ref="MGI2:MGK2"/>
    <mergeCell ref="MGL2:MGN2"/>
    <mergeCell ref="MGO2:MGQ2"/>
    <mergeCell ref="MGR2:MGT2"/>
    <mergeCell ref="MGU2:MGW2"/>
    <mergeCell ref="MFT2:MFV2"/>
    <mergeCell ref="MFW2:MFY2"/>
    <mergeCell ref="MFZ2:MGB2"/>
    <mergeCell ref="MGC2:MGE2"/>
    <mergeCell ref="MGF2:MGH2"/>
    <mergeCell ref="MFE2:MFG2"/>
    <mergeCell ref="MFH2:MFJ2"/>
    <mergeCell ref="MFK2:MFM2"/>
    <mergeCell ref="MFN2:MFP2"/>
    <mergeCell ref="MFQ2:MFS2"/>
    <mergeCell ref="MEP2:MER2"/>
    <mergeCell ref="MES2:MEU2"/>
    <mergeCell ref="MEV2:MEX2"/>
    <mergeCell ref="MEY2:MFA2"/>
    <mergeCell ref="MFB2:MFD2"/>
    <mergeCell ref="MEA2:MEC2"/>
    <mergeCell ref="MED2:MEF2"/>
    <mergeCell ref="MEG2:MEI2"/>
    <mergeCell ref="MEJ2:MEL2"/>
    <mergeCell ref="MEM2:MEO2"/>
    <mergeCell ref="MDL2:MDN2"/>
    <mergeCell ref="MDO2:MDQ2"/>
    <mergeCell ref="MDR2:MDT2"/>
    <mergeCell ref="MDU2:MDW2"/>
    <mergeCell ref="MDX2:MDZ2"/>
    <mergeCell ref="MCW2:MCY2"/>
    <mergeCell ref="MCZ2:MDB2"/>
    <mergeCell ref="MDC2:MDE2"/>
    <mergeCell ref="MDF2:MDH2"/>
    <mergeCell ref="MDI2:MDK2"/>
    <mergeCell ref="MCH2:MCJ2"/>
    <mergeCell ref="MCK2:MCM2"/>
    <mergeCell ref="MCN2:MCP2"/>
    <mergeCell ref="MCQ2:MCS2"/>
    <mergeCell ref="MCT2:MCV2"/>
    <mergeCell ref="MBS2:MBU2"/>
    <mergeCell ref="MBV2:MBX2"/>
    <mergeCell ref="MBY2:MCA2"/>
    <mergeCell ref="MCB2:MCD2"/>
    <mergeCell ref="MCE2:MCG2"/>
    <mergeCell ref="MBD2:MBF2"/>
    <mergeCell ref="MBG2:MBI2"/>
    <mergeCell ref="MBJ2:MBL2"/>
    <mergeCell ref="MBM2:MBO2"/>
    <mergeCell ref="MBP2:MBR2"/>
    <mergeCell ref="MAO2:MAQ2"/>
    <mergeCell ref="MAR2:MAT2"/>
    <mergeCell ref="MAU2:MAW2"/>
    <mergeCell ref="MAX2:MAZ2"/>
    <mergeCell ref="MBA2:MBC2"/>
    <mergeCell ref="LZZ2:MAB2"/>
    <mergeCell ref="MAC2:MAE2"/>
    <mergeCell ref="MAF2:MAH2"/>
    <mergeCell ref="MAI2:MAK2"/>
    <mergeCell ref="MAL2:MAN2"/>
    <mergeCell ref="LZK2:LZM2"/>
    <mergeCell ref="LZN2:LZP2"/>
    <mergeCell ref="LZQ2:LZS2"/>
    <mergeCell ref="LZT2:LZV2"/>
    <mergeCell ref="LZW2:LZY2"/>
    <mergeCell ref="LYV2:LYX2"/>
    <mergeCell ref="LYY2:LZA2"/>
    <mergeCell ref="LZB2:LZD2"/>
    <mergeCell ref="LZE2:LZG2"/>
    <mergeCell ref="LZH2:LZJ2"/>
    <mergeCell ref="LYG2:LYI2"/>
    <mergeCell ref="LYJ2:LYL2"/>
    <mergeCell ref="LYM2:LYO2"/>
    <mergeCell ref="LYP2:LYR2"/>
    <mergeCell ref="LYS2:LYU2"/>
    <mergeCell ref="LXR2:LXT2"/>
    <mergeCell ref="LXU2:LXW2"/>
    <mergeCell ref="LXX2:LXZ2"/>
    <mergeCell ref="LYA2:LYC2"/>
    <mergeCell ref="LYD2:LYF2"/>
    <mergeCell ref="LXC2:LXE2"/>
    <mergeCell ref="LXF2:LXH2"/>
    <mergeCell ref="LXI2:LXK2"/>
    <mergeCell ref="LXL2:LXN2"/>
    <mergeCell ref="LXO2:LXQ2"/>
    <mergeCell ref="LWN2:LWP2"/>
    <mergeCell ref="LWQ2:LWS2"/>
    <mergeCell ref="LWT2:LWV2"/>
    <mergeCell ref="LWW2:LWY2"/>
    <mergeCell ref="LWZ2:LXB2"/>
    <mergeCell ref="LVY2:LWA2"/>
    <mergeCell ref="LWB2:LWD2"/>
    <mergeCell ref="LWE2:LWG2"/>
    <mergeCell ref="LWH2:LWJ2"/>
    <mergeCell ref="LWK2:LWM2"/>
    <mergeCell ref="LVJ2:LVL2"/>
    <mergeCell ref="LVM2:LVO2"/>
    <mergeCell ref="LVP2:LVR2"/>
    <mergeCell ref="LVS2:LVU2"/>
    <mergeCell ref="LVV2:LVX2"/>
    <mergeCell ref="LUU2:LUW2"/>
    <mergeCell ref="LUX2:LUZ2"/>
    <mergeCell ref="LVA2:LVC2"/>
    <mergeCell ref="LVD2:LVF2"/>
    <mergeCell ref="LVG2:LVI2"/>
    <mergeCell ref="LUF2:LUH2"/>
    <mergeCell ref="LUI2:LUK2"/>
    <mergeCell ref="LUL2:LUN2"/>
    <mergeCell ref="LUO2:LUQ2"/>
    <mergeCell ref="LUR2:LUT2"/>
    <mergeCell ref="LTQ2:LTS2"/>
    <mergeCell ref="LTT2:LTV2"/>
    <mergeCell ref="LTW2:LTY2"/>
    <mergeCell ref="LTZ2:LUB2"/>
    <mergeCell ref="LUC2:LUE2"/>
    <mergeCell ref="LTB2:LTD2"/>
    <mergeCell ref="LTE2:LTG2"/>
    <mergeCell ref="LTH2:LTJ2"/>
    <mergeCell ref="LTK2:LTM2"/>
    <mergeCell ref="LTN2:LTP2"/>
    <mergeCell ref="LSM2:LSO2"/>
    <mergeCell ref="LSP2:LSR2"/>
    <mergeCell ref="LSS2:LSU2"/>
    <mergeCell ref="LSV2:LSX2"/>
    <mergeCell ref="LSY2:LTA2"/>
    <mergeCell ref="LRX2:LRZ2"/>
    <mergeCell ref="LSA2:LSC2"/>
    <mergeCell ref="LSD2:LSF2"/>
    <mergeCell ref="LSG2:LSI2"/>
    <mergeCell ref="LSJ2:LSL2"/>
    <mergeCell ref="LRI2:LRK2"/>
    <mergeCell ref="LRL2:LRN2"/>
    <mergeCell ref="LRO2:LRQ2"/>
    <mergeCell ref="LRR2:LRT2"/>
    <mergeCell ref="LRU2:LRW2"/>
    <mergeCell ref="LQT2:LQV2"/>
    <mergeCell ref="LQW2:LQY2"/>
    <mergeCell ref="LQZ2:LRB2"/>
    <mergeCell ref="LRC2:LRE2"/>
    <mergeCell ref="LRF2:LRH2"/>
    <mergeCell ref="LQE2:LQG2"/>
    <mergeCell ref="LQH2:LQJ2"/>
    <mergeCell ref="LQK2:LQM2"/>
    <mergeCell ref="LQN2:LQP2"/>
    <mergeCell ref="LQQ2:LQS2"/>
    <mergeCell ref="LPP2:LPR2"/>
    <mergeCell ref="LPS2:LPU2"/>
    <mergeCell ref="LPV2:LPX2"/>
    <mergeCell ref="LPY2:LQA2"/>
    <mergeCell ref="LQB2:LQD2"/>
    <mergeCell ref="LPA2:LPC2"/>
    <mergeCell ref="LPD2:LPF2"/>
    <mergeCell ref="LPG2:LPI2"/>
    <mergeCell ref="LPJ2:LPL2"/>
    <mergeCell ref="LPM2:LPO2"/>
    <mergeCell ref="LOL2:LON2"/>
    <mergeCell ref="LOO2:LOQ2"/>
    <mergeCell ref="LOR2:LOT2"/>
    <mergeCell ref="LOU2:LOW2"/>
    <mergeCell ref="LOX2:LOZ2"/>
    <mergeCell ref="LNW2:LNY2"/>
    <mergeCell ref="LNZ2:LOB2"/>
    <mergeCell ref="LOC2:LOE2"/>
    <mergeCell ref="LOF2:LOH2"/>
    <mergeCell ref="LOI2:LOK2"/>
    <mergeCell ref="LNH2:LNJ2"/>
    <mergeCell ref="LNK2:LNM2"/>
    <mergeCell ref="LNN2:LNP2"/>
    <mergeCell ref="LNQ2:LNS2"/>
    <mergeCell ref="LNT2:LNV2"/>
    <mergeCell ref="LMS2:LMU2"/>
    <mergeCell ref="LMV2:LMX2"/>
    <mergeCell ref="LMY2:LNA2"/>
    <mergeCell ref="LNB2:LND2"/>
    <mergeCell ref="LNE2:LNG2"/>
    <mergeCell ref="LMD2:LMF2"/>
    <mergeCell ref="LMG2:LMI2"/>
    <mergeCell ref="LMJ2:LML2"/>
    <mergeCell ref="LMM2:LMO2"/>
    <mergeCell ref="LMP2:LMR2"/>
    <mergeCell ref="LLO2:LLQ2"/>
    <mergeCell ref="LLR2:LLT2"/>
    <mergeCell ref="LLU2:LLW2"/>
    <mergeCell ref="LLX2:LLZ2"/>
    <mergeCell ref="LMA2:LMC2"/>
    <mergeCell ref="LKZ2:LLB2"/>
    <mergeCell ref="LLC2:LLE2"/>
    <mergeCell ref="LLF2:LLH2"/>
    <mergeCell ref="LLI2:LLK2"/>
    <mergeCell ref="LLL2:LLN2"/>
    <mergeCell ref="LKK2:LKM2"/>
    <mergeCell ref="LKN2:LKP2"/>
    <mergeCell ref="LKQ2:LKS2"/>
    <mergeCell ref="LKT2:LKV2"/>
    <mergeCell ref="LKW2:LKY2"/>
    <mergeCell ref="LJV2:LJX2"/>
    <mergeCell ref="LJY2:LKA2"/>
    <mergeCell ref="LKB2:LKD2"/>
    <mergeCell ref="LKE2:LKG2"/>
    <mergeCell ref="LKH2:LKJ2"/>
    <mergeCell ref="LJG2:LJI2"/>
    <mergeCell ref="LJJ2:LJL2"/>
    <mergeCell ref="LJM2:LJO2"/>
    <mergeCell ref="LJP2:LJR2"/>
    <mergeCell ref="LJS2:LJU2"/>
    <mergeCell ref="LIR2:LIT2"/>
    <mergeCell ref="LIU2:LIW2"/>
    <mergeCell ref="LIX2:LIZ2"/>
    <mergeCell ref="LJA2:LJC2"/>
    <mergeCell ref="LJD2:LJF2"/>
    <mergeCell ref="LIC2:LIE2"/>
    <mergeCell ref="LIF2:LIH2"/>
    <mergeCell ref="LII2:LIK2"/>
    <mergeCell ref="LIL2:LIN2"/>
    <mergeCell ref="LIO2:LIQ2"/>
    <mergeCell ref="LHN2:LHP2"/>
    <mergeCell ref="LHQ2:LHS2"/>
    <mergeCell ref="LHT2:LHV2"/>
    <mergeCell ref="LHW2:LHY2"/>
    <mergeCell ref="LHZ2:LIB2"/>
    <mergeCell ref="LGY2:LHA2"/>
    <mergeCell ref="LHB2:LHD2"/>
    <mergeCell ref="LHE2:LHG2"/>
    <mergeCell ref="LHH2:LHJ2"/>
    <mergeCell ref="LHK2:LHM2"/>
    <mergeCell ref="LGJ2:LGL2"/>
    <mergeCell ref="LGM2:LGO2"/>
    <mergeCell ref="LGP2:LGR2"/>
    <mergeCell ref="LGS2:LGU2"/>
    <mergeCell ref="LGV2:LGX2"/>
    <mergeCell ref="LFU2:LFW2"/>
    <mergeCell ref="LFX2:LFZ2"/>
    <mergeCell ref="LGA2:LGC2"/>
    <mergeCell ref="LGD2:LGF2"/>
    <mergeCell ref="LGG2:LGI2"/>
    <mergeCell ref="LFF2:LFH2"/>
    <mergeCell ref="LFI2:LFK2"/>
    <mergeCell ref="LFL2:LFN2"/>
    <mergeCell ref="LFO2:LFQ2"/>
    <mergeCell ref="LFR2:LFT2"/>
    <mergeCell ref="LEQ2:LES2"/>
    <mergeCell ref="LET2:LEV2"/>
    <mergeCell ref="LEW2:LEY2"/>
    <mergeCell ref="LEZ2:LFB2"/>
    <mergeCell ref="LFC2:LFE2"/>
    <mergeCell ref="LEB2:LED2"/>
    <mergeCell ref="LEE2:LEG2"/>
    <mergeCell ref="LEH2:LEJ2"/>
    <mergeCell ref="LEK2:LEM2"/>
    <mergeCell ref="LEN2:LEP2"/>
    <mergeCell ref="LDM2:LDO2"/>
    <mergeCell ref="LDP2:LDR2"/>
    <mergeCell ref="LDS2:LDU2"/>
    <mergeCell ref="LDV2:LDX2"/>
    <mergeCell ref="LDY2:LEA2"/>
    <mergeCell ref="LCX2:LCZ2"/>
    <mergeCell ref="LDA2:LDC2"/>
    <mergeCell ref="LDD2:LDF2"/>
    <mergeCell ref="LDG2:LDI2"/>
    <mergeCell ref="LDJ2:LDL2"/>
    <mergeCell ref="LCI2:LCK2"/>
    <mergeCell ref="LCL2:LCN2"/>
    <mergeCell ref="LCO2:LCQ2"/>
    <mergeCell ref="LCR2:LCT2"/>
    <mergeCell ref="LCU2:LCW2"/>
    <mergeCell ref="LBT2:LBV2"/>
    <mergeCell ref="LBW2:LBY2"/>
    <mergeCell ref="LBZ2:LCB2"/>
    <mergeCell ref="LCC2:LCE2"/>
    <mergeCell ref="LCF2:LCH2"/>
    <mergeCell ref="LBE2:LBG2"/>
    <mergeCell ref="LBH2:LBJ2"/>
    <mergeCell ref="LBK2:LBM2"/>
    <mergeCell ref="LBN2:LBP2"/>
    <mergeCell ref="LBQ2:LBS2"/>
    <mergeCell ref="LAP2:LAR2"/>
    <mergeCell ref="LAS2:LAU2"/>
    <mergeCell ref="LAV2:LAX2"/>
    <mergeCell ref="LAY2:LBA2"/>
    <mergeCell ref="LBB2:LBD2"/>
    <mergeCell ref="LAA2:LAC2"/>
    <mergeCell ref="LAD2:LAF2"/>
    <mergeCell ref="LAG2:LAI2"/>
    <mergeCell ref="LAJ2:LAL2"/>
    <mergeCell ref="LAM2:LAO2"/>
    <mergeCell ref="KZL2:KZN2"/>
    <mergeCell ref="KZO2:KZQ2"/>
    <mergeCell ref="KZR2:KZT2"/>
    <mergeCell ref="KZU2:KZW2"/>
    <mergeCell ref="KZX2:KZZ2"/>
    <mergeCell ref="KYW2:KYY2"/>
    <mergeCell ref="KYZ2:KZB2"/>
    <mergeCell ref="KZC2:KZE2"/>
    <mergeCell ref="KZF2:KZH2"/>
    <mergeCell ref="KZI2:KZK2"/>
    <mergeCell ref="KYH2:KYJ2"/>
    <mergeCell ref="KYK2:KYM2"/>
    <mergeCell ref="KYN2:KYP2"/>
    <mergeCell ref="KYQ2:KYS2"/>
    <mergeCell ref="KYT2:KYV2"/>
    <mergeCell ref="KXS2:KXU2"/>
    <mergeCell ref="KXV2:KXX2"/>
    <mergeCell ref="KXY2:KYA2"/>
    <mergeCell ref="KYB2:KYD2"/>
    <mergeCell ref="KYE2:KYG2"/>
    <mergeCell ref="KXD2:KXF2"/>
    <mergeCell ref="KXG2:KXI2"/>
    <mergeCell ref="KXJ2:KXL2"/>
    <mergeCell ref="KXM2:KXO2"/>
    <mergeCell ref="KXP2:KXR2"/>
    <mergeCell ref="KWO2:KWQ2"/>
    <mergeCell ref="KWR2:KWT2"/>
    <mergeCell ref="KWU2:KWW2"/>
    <mergeCell ref="KWX2:KWZ2"/>
    <mergeCell ref="KXA2:KXC2"/>
    <mergeCell ref="KVZ2:KWB2"/>
    <mergeCell ref="KWC2:KWE2"/>
    <mergeCell ref="KWF2:KWH2"/>
    <mergeCell ref="KWI2:KWK2"/>
    <mergeCell ref="KWL2:KWN2"/>
    <mergeCell ref="KVK2:KVM2"/>
    <mergeCell ref="KVN2:KVP2"/>
    <mergeCell ref="KVQ2:KVS2"/>
    <mergeCell ref="KVT2:KVV2"/>
    <mergeCell ref="KVW2:KVY2"/>
    <mergeCell ref="KUV2:KUX2"/>
    <mergeCell ref="KUY2:KVA2"/>
    <mergeCell ref="KVB2:KVD2"/>
    <mergeCell ref="KVE2:KVG2"/>
    <mergeCell ref="KVH2:KVJ2"/>
    <mergeCell ref="KUG2:KUI2"/>
    <mergeCell ref="KUJ2:KUL2"/>
    <mergeCell ref="KUM2:KUO2"/>
    <mergeCell ref="KUP2:KUR2"/>
    <mergeCell ref="KUS2:KUU2"/>
    <mergeCell ref="KTR2:KTT2"/>
    <mergeCell ref="KTU2:KTW2"/>
    <mergeCell ref="KTX2:KTZ2"/>
    <mergeCell ref="KUA2:KUC2"/>
    <mergeCell ref="KUD2:KUF2"/>
    <mergeCell ref="KTC2:KTE2"/>
    <mergeCell ref="KTF2:KTH2"/>
    <mergeCell ref="KTI2:KTK2"/>
    <mergeCell ref="KTL2:KTN2"/>
    <mergeCell ref="KTO2:KTQ2"/>
    <mergeCell ref="KSN2:KSP2"/>
    <mergeCell ref="KSQ2:KSS2"/>
    <mergeCell ref="KST2:KSV2"/>
    <mergeCell ref="KSW2:KSY2"/>
    <mergeCell ref="KSZ2:KTB2"/>
    <mergeCell ref="KRY2:KSA2"/>
    <mergeCell ref="KSB2:KSD2"/>
    <mergeCell ref="KSE2:KSG2"/>
    <mergeCell ref="KSH2:KSJ2"/>
    <mergeCell ref="KSK2:KSM2"/>
    <mergeCell ref="KRJ2:KRL2"/>
    <mergeCell ref="KRM2:KRO2"/>
    <mergeCell ref="KRP2:KRR2"/>
    <mergeCell ref="KRS2:KRU2"/>
    <mergeCell ref="KRV2:KRX2"/>
    <mergeCell ref="KQU2:KQW2"/>
    <mergeCell ref="KQX2:KQZ2"/>
    <mergeCell ref="KRA2:KRC2"/>
    <mergeCell ref="KRD2:KRF2"/>
    <mergeCell ref="KRG2:KRI2"/>
    <mergeCell ref="KQF2:KQH2"/>
    <mergeCell ref="KQI2:KQK2"/>
    <mergeCell ref="KQL2:KQN2"/>
    <mergeCell ref="KQO2:KQQ2"/>
    <mergeCell ref="KQR2:KQT2"/>
    <mergeCell ref="KPQ2:KPS2"/>
    <mergeCell ref="KPT2:KPV2"/>
    <mergeCell ref="KPW2:KPY2"/>
    <mergeCell ref="KPZ2:KQB2"/>
    <mergeCell ref="KQC2:KQE2"/>
    <mergeCell ref="KPB2:KPD2"/>
    <mergeCell ref="KPE2:KPG2"/>
    <mergeCell ref="KPH2:KPJ2"/>
    <mergeCell ref="KPK2:KPM2"/>
    <mergeCell ref="KPN2:KPP2"/>
    <mergeCell ref="KOM2:KOO2"/>
    <mergeCell ref="KOP2:KOR2"/>
    <mergeCell ref="KOS2:KOU2"/>
    <mergeCell ref="KOV2:KOX2"/>
    <mergeCell ref="KOY2:KPA2"/>
    <mergeCell ref="KNX2:KNZ2"/>
    <mergeCell ref="KOA2:KOC2"/>
    <mergeCell ref="KOD2:KOF2"/>
    <mergeCell ref="KOG2:KOI2"/>
    <mergeCell ref="KOJ2:KOL2"/>
    <mergeCell ref="KNI2:KNK2"/>
    <mergeCell ref="KNL2:KNN2"/>
    <mergeCell ref="KNO2:KNQ2"/>
    <mergeCell ref="KNR2:KNT2"/>
    <mergeCell ref="KNU2:KNW2"/>
    <mergeCell ref="KMT2:KMV2"/>
    <mergeCell ref="KMW2:KMY2"/>
    <mergeCell ref="KMZ2:KNB2"/>
    <mergeCell ref="KNC2:KNE2"/>
    <mergeCell ref="KNF2:KNH2"/>
    <mergeCell ref="KME2:KMG2"/>
    <mergeCell ref="KMH2:KMJ2"/>
    <mergeCell ref="KMK2:KMM2"/>
    <mergeCell ref="KMN2:KMP2"/>
    <mergeCell ref="KMQ2:KMS2"/>
    <mergeCell ref="KLP2:KLR2"/>
    <mergeCell ref="KLS2:KLU2"/>
    <mergeCell ref="KLV2:KLX2"/>
    <mergeCell ref="KLY2:KMA2"/>
    <mergeCell ref="KMB2:KMD2"/>
    <mergeCell ref="KLA2:KLC2"/>
    <mergeCell ref="KLD2:KLF2"/>
    <mergeCell ref="KLG2:KLI2"/>
    <mergeCell ref="KLJ2:KLL2"/>
    <mergeCell ref="KLM2:KLO2"/>
    <mergeCell ref="KKL2:KKN2"/>
    <mergeCell ref="KKO2:KKQ2"/>
    <mergeCell ref="KKR2:KKT2"/>
    <mergeCell ref="KKU2:KKW2"/>
    <mergeCell ref="KKX2:KKZ2"/>
    <mergeCell ref="KJW2:KJY2"/>
    <mergeCell ref="KJZ2:KKB2"/>
    <mergeCell ref="KKC2:KKE2"/>
    <mergeCell ref="KKF2:KKH2"/>
    <mergeCell ref="KKI2:KKK2"/>
    <mergeCell ref="KJH2:KJJ2"/>
    <mergeCell ref="KJK2:KJM2"/>
    <mergeCell ref="KJN2:KJP2"/>
    <mergeCell ref="KJQ2:KJS2"/>
    <mergeCell ref="KJT2:KJV2"/>
    <mergeCell ref="KIS2:KIU2"/>
    <mergeCell ref="KIV2:KIX2"/>
    <mergeCell ref="KIY2:KJA2"/>
    <mergeCell ref="KJB2:KJD2"/>
    <mergeCell ref="KJE2:KJG2"/>
    <mergeCell ref="KID2:KIF2"/>
    <mergeCell ref="KIG2:KII2"/>
    <mergeCell ref="KIJ2:KIL2"/>
    <mergeCell ref="KIM2:KIO2"/>
    <mergeCell ref="KIP2:KIR2"/>
    <mergeCell ref="KHO2:KHQ2"/>
    <mergeCell ref="KHR2:KHT2"/>
    <mergeCell ref="KHU2:KHW2"/>
    <mergeCell ref="KHX2:KHZ2"/>
    <mergeCell ref="KIA2:KIC2"/>
    <mergeCell ref="KGZ2:KHB2"/>
    <mergeCell ref="KHC2:KHE2"/>
    <mergeCell ref="KHF2:KHH2"/>
    <mergeCell ref="KHI2:KHK2"/>
    <mergeCell ref="KHL2:KHN2"/>
    <mergeCell ref="KGK2:KGM2"/>
    <mergeCell ref="KGN2:KGP2"/>
    <mergeCell ref="KGQ2:KGS2"/>
    <mergeCell ref="KGT2:KGV2"/>
    <mergeCell ref="KGW2:KGY2"/>
    <mergeCell ref="KFV2:KFX2"/>
    <mergeCell ref="KFY2:KGA2"/>
    <mergeCell ref="KGB2:KGD2"/>
    <mergeCell ref="KGE2:KGG2"/>
    <mergeCell ref="KGH2:KGJ2"/>
    <mergeCell ref="KFG2:KFI2"/>
    <mergeCell ref="KFJ2:KFL2"/>
    <mergeCell ref="KFM2:KFO2"/>
    <mergeCell ref="KFP2:KFR2"/>
    <mergeCell ref="KFS2:KFU2"/>
    <mergeCell ref="KER2:KET2"/>
    <mergeCell ref="KEU2:KEW2"/>
    <mergeCell ref="KEX2:KEZ2"/>
    <mergeCell ref="KFA2:KFC2"/>
    <mergeCell ref="KFD2:KFF2"/>
    <mergeCell ref="KEC2:KEE2"/>
    <mergeCell ref="KEF2:KEH2"/>
    <mergeCell ref="KEI2:KEK2"/>
    <mergeCell ref="KEL2:KEN2"/>
    <mergeCell ref="KEO2:KEQ2"/>
    <mergeCell ref="KDN2:KDP2"/>
    <mergeCell ref="KDQ2:KDS2"/>
    <mergeCell ref="KDT2:KDV2"/>
    <mergeCell ref="KDW2:KDY2"/>
    <mergeCell ref="KDZ2:KEB2"/>
    <mergeCell ref="KCY2:KDA2"/>
    <mergeCell ref="KDB2:KDD2"/>
    <mergeCell ref="KDE2:KDG2"/>
    <mergeCell ref="KDH2:KDJ2"/>
    <mergeCell ref="KDK2:KDM2"/>
    <mergeCell ref="KCJ2:KCL2"/>
    <mergeCell ref="KCM2:KCO2"/>
    <mergeCell ref="KCP2:KCR2"/>
    <mergeCell ref="KCS2:KCU2"/>
    <mergeCell ref="KCV2:KCX2"/>
    <mergeCell ref="KBU2:KBW2"/>
    <mergeCell ref="KBX2:KBZ2"/>
    <mergeCell ref="KCA2:KCC2"/>
    <mergeCell ref="KCD2:KCF2"/>
    <mergeCell ref="KCG2:KCI2"/>
    <mergeCell ref="KBF2:KBH2"/>
    <mergeCell ref="KBI2:KBK2"/>
    <mergeCell ref="KBL2:KBN2"/>
    <mergeCell ref="KBO2:KBQ2"/>
    <mergeCell ref="KBR2:KBT2"/>
    <mergeCell ref="KAQ2:KAS2"/>
    <mergeCell ref="KAT2:KAV2"/>
    <mergeCell ref="KAW2:KAY2"/>
    <mergeCell ref="KAZ2:KBB2"/>
    <mergeCell ref="KBC2:KBE2"/>
    <mergeCell ref="KAB2:KAD2"/>
    <mergeCell ref="KAE2:KAG2"/>
    <mergeCell ref="KAH2:KAJ2"/>
    <mergeCell ref="KAK2:KAM2"/>
    <mergeCell ref="KAN2:KAP2"/>
    <mergeCell ref="JZM2:JZO2"/>
    <mergeCell ref="JZP2:JZR2"/>
    <mergeCell ref="JZS2:JZU2"/>
    <mergeCell ref="JZV2:JZX2"/>
    <mergeCell ref="JZY2:KAA2"/>
    <mergeCell ref="JYX2:JYZ2"/>
    <mergeCell ref="JZA2:JZC2"/>
    <mergeCell ref="JZD2:JZF2"/>
    <mergeCell ref="JZG2:JZI2"/>
    <mergeCell ref="JZJ2:JZL2"/>
    <mergeCell ref="JYI2:JYK2"/>
    <mergeCell ref="JYL2:JYN2"/>
    <mergeCell ref="JYO2:JYQ2"/>
    <mergeCell ref="JYR2:JYT2"/>
    <mergeCell ref="JYU2:JYW2"/>
    <mergeCell ref="JXT2:JXV2"/>
    <mergeCell ref="JXW2:JXY2"/>
    <mergeCell ref="JXZ2:JYB2"/>
    <mergeCell ref="JYC2:JYE2"/>
    <mergeCell ref="JYF2:JYH2"/>
    <mergeCell ref="JXE2:JXG2"/>
    <mergeCell ref="JXH2:JXJ2"/>
    <mergeCell ref="JXK2:JXM2"/>
    <mergeCell ref="JXN2:JXP2"/>
    <mergeCell ref="JXQ2:JXS2"/>
    <mergeCell ref="JWP2:JWR2"/>
    <mergeCell ref="JWS2:JWU2"/>
    <mergeCell ref="JWV2:JWX2"/>
    <mergeCell ref="JWY2:JXA2"/>
    <mergeCell ref="JXB2:JXD2"/>
    <mergeCell ref="JWA2:JWC2"/>
    <mergeCell ref="JWD2:JWF2"/>
    <mergeCell ref="JWG2:JWI2"/>
    <mergeCell ref="JWJ2:JWL2"/>
    <mergeCell ref="JWM2:JWO2"/>
    <mergeCell ref="JVL2:JVN2"/>
    <mergeCell ref="JVO2:JVQ2"/>
    <mergeCell ref="JVR2:JVT2"/>
    <mergeCell ref="JVU2:JVW2"/>
    <mergeCell ref="JVX2:JVZ2"/>
    <mergeCell ref="JUW2:JUY2"/>
    <mergeCell ref="JUZ2:JVB2"/>
    <mergeCell ref="JVC2:JVE2"/>
    <mergeCell ref="JVF2:JVH2"/>
    <mergeCell ref="JVI2:JVK2"/>
    <mergeCell ref="JUH2:JUJ2"/>
    <mergeCell ref="JUK2:JUM2"/>
    <mergeCell ref="JUN2:JUP2"/>
    <mergeCell ref="JUQ2:JUS2"/>
    <mergeCell ref="JUT2:JUV2"/>
    <mergeCell ref="JTS2:JTU2"/>
    <mergeCell ref="JTV2:JTX2"/>
    <mergeCell ref="JTY2:JUA2"/>
    <mergeCell ref="JUB2:JUD2"/>
    <mergeCell ref="JUE2:JUG2"/>
    <mergeCell ref="JTD2:JTF2"/>
    <mergeCell ref="JTG2:JTI2"/>
    <mergeCell ref="JTJ2:JTL2"/>
    <mergeCell ref="JTM2:JTO2"/>
    <mergeCell ref="JTP2:JTR2"/>
    <mergeCell ref="JSO2:JSQ2"/>
    <mergeCell ref="JSR2:JST2"/>
    <mergeCell ref="JSU2:JSW2"/>
    <mergeCell ref="JSX2:JSZ2"/>
    <mergeCell ref="JTA2:JTC2"/>
    <mergeCell ref="JRZ2:JSB2"/>
    <mergeCell ref="JSC2:JSE2"/>
    <mergeCell ref="JSF2:JSH2"/>
    <mergeCell ref="JSI2:JSK2"/>
    <mergeCell ref="JSL2:JSN2"/>
    <mergeCell ref="JRK2:JRM2"/>
    <mergeCell ref="JRN2:JRP2"/>
    <mergeCell ref="JRQ2:JRS2"/>
    <mergeCell ref="JRT2:JRV2"/>
    <mergeCell ref="JRW2:JRY2"/>
    <mergeCell ref="JQV2:JQX2"/>
    <mergeCell ref="JQY2:JRA2"/>
    <mergeCell ref="JRB2:JRD2"/>
    <mergeCell ref="JRE2:JRG2"/>
    <mergeCell ref="JRH2:JRJ2"/>
    <mergeCell ref="JQG2:JQI2"/>
    <mergeCell ref="JQJ2:JQL2"/>
    <mergeCell ref="JQM2:JQO2"/>
    <mergeCell ref="JQP2:JQR2"/>
    <mergeCell ref="JQS2:JQU2"/>
    <mergeCell ref="JPR2:JPT2"/>
    <mergeCell ref="JPU2:JPW2"/>
    <mergeCell ref="JPX2:JPZ2"/>
    <mergeCell ref="JQA2:JQC2"/>
    <mergeCell ref="JQD2:JQF2"/>
    <mergeCell ref="JPC2:JPE2"/>
    <mergeCell ref="JPF2:JPH2"/>
    <mergeCell ref="JPI2:JPK2"/>
    <mergeCell ref="JPL2:JPN2"/>
    <mergeCell ref="JPO2:JPQ2"/>
    <mergeCell ref="JON2:JOP2"/>
    <mergeCell ref="JOQ2:JOS2"/>
    <mergeCell ref="JOT2:JOV2"/>
    <mergeCell ref="JOW2:JOY2"/>
    <mergeCell ref="JOZ2:JPB2"/>
    <mergeCell ref="JNY2:JOA2"/>
    <mergeCell ref="JOB2:JOD2"/>
    <mergeCell ref="JOE2:JOG2"/>
    <mergeCell ref="JOH2:JOJ2"/>
    <mergeCell ref="JOK2:JOM2"/>
    <mergeCell ref="JNJ2:JNL2"/>
    <mergeCell ref="JNM2:JNO2"/>
    <mergeCell ref="JNP2:JNR2"/>
    <mergeCell ref="JNS2:JNU2"/>
    <mergeCell ref="JNV2:JNX2"/>
    <mergeCell ref="JMU2:JMW2"/>
    <mergeCell ref="JMX2:JMZ2"/>
    <mergeCell ref="JNA2:JNC2"/>
    <mergeCell ref="JND2:JNF2"/>
    <mergeCell ref="JNG2:JNI2"/>
    <mergeCell ref="JMF2:JMH2"/>
    <mergeCell ref="JMI2:JMK2"/>
    <mergeCell ref="JML2:JMN2"/>
    <mergeCell ref="JMO2:JMQ2"/>
    <mergeCell ref="JMR2:JMT2"/>
    <mergeCell ref="JLQ2:JLS2"/>
    <mergeCell ref="JLT2:JLV2"/>
    <mergeCell ref="JLW2:JLY2"/>
    <mergeCell ref="JLZ2:JMB2"/>
    <mergeCell ref="JMC2:JME2"/>
    <mergeCell ref="JLB2:JLD2"/>
    <mergeCell ref="JLE2:JLG2"/>
    <mergeCell ref="JLH2:JLJ2"/>
    <mergeCell ref="JLK2:JLM2"/>
    <mergeCell ref="JLN2:JLP2"/>
    <mergeCell ref="JKM2:JKO2"/>
    <mergeCell ref="JKP2:JKR2"/>
    <mergeCell ref="JKS2:JKU2"/>
    <mergeCell ref="JKV2:JKX2"/>
    <mergeCell ref="JKY2:JLA2"/>
    <mergeCell ref="JJX2:JJZ2"/>
    <mergeCell ref="JKA2:JKC2"/>
    <mergeCell ref="JKD2:JKF2"/>
    <mergeCell ref="JKG2:JKI2"/>
    <mergeCell ref="JKJ2:JKL2"/>
    <mergeCell ref="JJI2:JJK2"/>
    <mergeCell ref="JJL2:JJN2"/>
    <mergeCell ref="JJO2:JJQ2"/>
    <mergeCell ref="JJR2:JJT2"/>
    <mergeCell ref="JJU2:JJW2"/>
    <mergeCell ref="JIT2:JIV2"/>
    <mergeCell ref="JIW2:JIY2"/>
    <mergeCell ref="JIZ2:JJB2"/>
    <mergeCell ref="JJC2:JJE2"/>
    <mergeCell ref="JJF2:JJH2"/>
    <mergeCell ref="JIE2:JIG2"/>
    <mergeCell ref="JIH2:JIJ2"/>
    <mergeCell ref="JIK2:JIM2"/>
    <mergeCell ref="JIN2:JIP2"/>
    <mergeCell ref="JIQ2:JIS2"/>
    <mergeCell ref="JHP2:JHR2"/>
    <mergeCell ref="JHS2:JHU2"/>
    <mergeCell ref="JHV2:JHX2"/>
    <mergeCell ref="JHY2:JIA2"/>
    <mergeCell ref="JIB2:JID2"/>
    <mergeCell ref="JHA2:JHC2"/>
    <mergeCell ref="JHD2:JHF2"/>
    <mergeCell ref="JHG2:JHI2"/>
    <mergeCell ref="JHJ2:JHL2"/>
    <mergeCell ref="JHM2:JHO2"/>
    <mergeCell ref="JGL2:JGN2"/>
    <mergeCell ref="JGO2:JGQ2"/>
    <mergeCell ref="JGR2:JGT2"/>
    <mergeCell ref="JGU2:JGW2"/>
    <mergeCell ref="JGX2:JGZ2"/>
    <mergeCell ref="JFW2:JFY2"/>
    <mergeCell ref="JFZ2:JGB2"/>
    <mergeCell ref="JGC2:JGE2"/>
    <mergeCell ref="JGF2:JGH2"/>
    <mergeCell ref="JGI2:JGK2"/>
    <mergeCell ref="JFH2:JFJ2"/>
    <mergeCell ref="JFK2:JFM2"/>
    <mergeCell ref="JFN2:JFP2"/>
    <mergeCell ref="JFQ2:JFS2"/>
    <mergeCell ref="JFT2:JFV2"/>
    <mergeCell ref="JES2:JEU2"/>
    <mergeCell ref="JEV2:JEX2"/>
    <mergeCell ref="JEY2:JFA2"/>
    <mergeCell ref="JFB2:JFD2"/>
    <mergeCell ref="JFE2:JFG2"/>
    <mergeCell ref="JED2:JEF2"/>
    <mergeCell ref="JEG2:JEI2"/>
    <mergeCell ref="JEJ2:JEL2"/>
    <mergeCell ref="JEM2:JEO2"/>
    <mergeCell ref="JEP2:JER2"/>
    <mergeCell ref="JDO2:JDQ2"/>
    <mergeCell ref="JDR2:JDT2"/>
    <mergeCell ref="JDU2:JDW2"/>
    <mergeCell ref="JDX2:JDZ2"/>
    <mergeCell ref="JEA2:JEC2"/>
    <mergeCell ref="JCZ2:JDB2"/>
    <mergeCell ref="JDC2:JDE2"/>
    <mergeCell ref="JDF2:JDH2"/>
    <mergeCell ref="JDI2:JDK2"/>
    <mergeCell ref="JDL2:JDN2"/>
    <mergeCell ref="JCK2:JCM2"/>
    <mergeCell ref="JCN2:JCP2"/>
    <mergeCell ref="JCQ2:JCS2"/>
    <mergeCell ref="JCT2:JCV2"/>
    <mergeCell ref="JCW2:JCY2"/>
    <mergeCell ref="JBV2:JBX2"/>
    <mergeCell ref="JBY2:JCA2"/>
    <mergeCell ref="JCB2:JCD2"/>
    <mergeCell ref="JCE2:JCG2"/>
    <mergeCell ref="JCH2:JCJ2"/>
    <mergeCell ref="JBG2:JBI2"/>
    <mergeCell ref="JBJ2:JBL2"/>
    <mergeCell ref="JBM2:JBO2"/>
    <mergeCell ref="JBP2:JBR2"/>
    <mergeCell ref="JBS2:JBU2"/>
    <mergeCell ref="JAR2:JAT2"/>
    <mergeCell ref="JAU2:JAW2"/>
    <mergeCell ref="JAX2:JAZ2"/>
    <mergeCell ref="JBA2:JBC2"/>
    <mergeCell ref="JBD2:JBF2"/>
    <mergeCell ref="JAC2:JAE2"/>
    <mergeCell ref="JAF2:JAH2"/>
    <mergeCell ref="JAI2:JAK2"/>
    <mergeCell ref="JAL2:JAN2"/>
    <mergeCell ref="JAO2:JAQ2"/>
    <mergeCell ref="IZN2:IZP2"/>
    <mergeCell ref="IZQ2:IZS2"/>
    <mergeCell ref="IZT2:IZV2"/>
    <mergeCell ref="IZW2:IZY2"/>
    <mergeCell ref="IZZ2:JAB2"/>
    <mergeCell ref="IYY2:IZA2"/>
    <mergeCell ref="IZB2:IZD2"/>
    <mergeCell ref="IZE2:IZG2"/>
    <mergeCell ref="IZH2:IZJ2"/>
    <mergeCell ref="IZK2:IZM2"/>
    <mergeCell ref="IYJ2:IYL2"/>
    <mergeCell ref="IYM2:IYO2"/>
    <mergeCell ref="IYP2:IYR2"/>
    <mergeCell ref="IYS2:IYU2"/>
    <mergeCell ref="IYV2:IYX2"/>
    <mergeCell ref="IXU2:IXW2"/>
    <mergeCell ref="IXX2:IXZ2"/>
    <mergeCell ref="IYA2:IYC2"/>
    <mergeCell ref="IYD2:IYF2"/>
    <mergeCell ref="IYG2:IYI2"/>
    <mergeCell ref="IXF2:IXH2"/>
    <mergeCell ref="IXI2:IXK2"/>
    <mergeCell ref="IXL2:IXN2"/>
    <mergeCell ref="IXO2:IXQ2"/>
    <mergeCell ref="IXR2:IXT2"/>
    <mergeCell ref="IWQ2:IWS2"/>
    <mergeCell ref="IWT2:IWV2"/>
    <mergeCell ref="IWW2:IWY2"/>
    <mergeCell ref="IWZ2:IXB2"/>
    <mergeCell ref="IXC2:IXE2"/>
    <mergeCell ref="IWB2:IWD2"/>
    <mergeCell ref="IWE2:IWG2"/>
    <mergeCell ref="IWH2:IWJ2"/>
    <mergeCell ref="IWK2:IWM2"/>
    <mergeCell ref="IWN2:IWP2"/>
    <mergeCell ref="IVM2:IVO2"/>
    <mergeCell ref="IVP2:IVR2"/>
    <mergeCell ref="IVS2:IVU2"/>
    <mergeCell ref="IVV2:IVX2"/>
    <mergeCell ref="IVY2:IWA2"/>
    <mergeCell ref="IUX2:IUZ2"/>
    <mergeCell ref="IVA2:IVC2"/>
    <mergeCell ref="IVD2:IVF2"/>
    <mergeCell ref="IVG2:IVI2"/>
    <mergeCell ref="IVJ2:IVL2"/>
    <mergeCell ref="IUI2:IUK2"/>
    <mergeCell ref="IUL2:IUN2"/>
    <mergeCell ref="IUO2:IUQ2"/>
    <mergeCell ref="IUR2:IUT2"/>
    <mergeCell ref="IUU2:IUW2"/>
    <mergeCell ref="ITT2:ITV2"/>
    <mergeCell ref="ITW2:ITY2"/>
    <mergeCell ref="ITZ2:IUB2"/>
    <mergeCell ref="IUC2:IUE2"/>
    <mergeCell ref="IUF2:IUH2"/>
    <mergeCell ref="ITE2:ITG2"/>
    <mergeCell ref="ITH2:ITJ2"/>
    <mergeCell ref="ITK2:ITM2"/>
    <mergeCell ref="ITN2:ITP2"/>
    <mergeCell ref="ITQ2:ITS2"/>
    <mergeCell ref="ISP2:ISR2"/>
    <mergeCell ref="ISS2:ISU2"/>
    <mergeCell ref="ISV2:ISX2"/>
    <mergeCell ref="ISY2:ITA2"/>
    <mergeCell ref="ITB2:ITD2"/>
    <mergeCell ref="ISA2:ISC2"/>
    <mergeCell ref="ISD2:ISF2"/>
    <mergeCell ref="ISG2:ISI2"/>
    <mergeCell ref="ISJ2:ISL2"/>
    <mergeCell ref="ISM2:ISO2"/>
    <mergeCell ref="IRL2:IRN2"/>
    <mergeCell ref="IRO2:IRQ2"/>
    <mergeCell ref="IRR2:IRT2"/>
    <mergeCell ref="IRU2:IRW2"/>
    <mergeCell ref="IRX2:IRZ2"/>
    <mergeCell ref="IQW2:IQY2"/>
    <mergeCell ref="IQZ2:IRB2"/>
    <mergeCell ref="IRC2:IRE2"/>
    <mergeCell ref="IRF2:IRH2"/>
    <mergeCell ref="IRI2:IRK2"/>
    <mergeCell ref="IQH2:IQJ2"/>
    <mergeCell ref="IQK2:IQM2"/>
    <mergeCell ref="IQN2:IQP2"/>
    <mergeCell ref="IQQ2:IQS2"/>
    <mergeCell ref="IQT2:IQV2"/>
    <mergeCell ref="IPS2:IPU2"/>
    <mergeCell ref="IPV2:IPX2"/>
    <mergeCell ref="IPY2:IQA2"/>
    <mergeCell ref="IQB2:IQD2"/>
    <mergeCell ref="IQE2:IQG2"/>
    <mergeCell ref="IPD2:IPF2"/>
    <mergeCell ref="IPG2:IPI2"/>
    <mergeCell ref="IPJ2:IPL2"/>
    <mergeCell ref="IPM2:IPO2"/>
    <mergeCell ref="IPP2:IPR2"/>
    <mergeCell ref="IOO2:IOQ2"/>
    <mergeCell ref="IOR2:IOT2"/>
    <mergeCell ref="IOU2:IOW2"/>
    <mergeCell ref="IOX2:IOZ2"/>
    <mergeCell ref="IPA2:IPC2"/>
    <mergeCell ref="INZ2:IOB2"/>
    <mergeCell ref="IOC2:IOE2"/>
    <mergeCell ref="IOF2:IOH2"/>
    <mergeCell ref="IOI2:IOK2"/>
    <mergeCell ref="IOL2:ION2"/>
    <mergeCell ref="INK2:INM2"/>
    <mergeCell ref="INN2:INP2"/>
    <mergeCell ref="INQ2:INS2"/>
    <mergeCell ref="INT2:INV2"/>
    <mergeCell ref="INW2:INY2"/>
    <mergeCell ref="IMV2:IMX2"/>
    <mergeCell ref="IMY2:INA2"/>
    <mergeCell ref="INB2:IND2"/>
    <mergeCell ref="INE2:ING2"/>
    <mergeCell ref="INH2:INJ2"/>
    <mergeCell ref="IMG2:IMI2"/>
    <mergeCell ref="IMJ2:IML2"/>
    <mergeCell ref="IMM2:IMO2"/>
    <mergeCell ref="IMP2:IMR2"/>
    <mergeCell ref="IMS2:IMU2"/>
    <mergeCell ref="ILR2:ILT2"/>
    <mergeCell ref="ILU2:ILW2"/>
    <mergeCell ref="ILX2:ILZ2"/>
    <mergeCell ref="IMA2:IMC2"/>
    <mergeCell ref="IMD2:IMF2"/>
    <mergeCell ref="ILC2:ILE2"/>
    <mergeCell ref="ILF2:ILH2"/>
    <mergeCell ref="ILI2:ILK2"/>
    <mergeCell ref="ILL2:ILN2"/>
    <mergeCell ref="ILO2:ILQ2"/>
    <mergeCell ref="IKN2:IKP2"/>
    <mergeCell ref="IKQ2:IKS2"/>
    <mergeCell ref="IKT2:IKV2"/>
    <mergeCell ref="IKW2:IKY2"/>
    <mergeCell ref="IKZ2:ILB2"/>
    <mergeCell ref="IJY2:IKA2"/>
    <mergeCell ref="IKB2:IKD2"/>
    <mergeCell ref="IKE2:IKG2"/>
    <mergeCell ref="IKH2:IKJ2"/>
    <mergeCell ref="IKK2:IKM2"/>
    <mergeCell ref="IJJ2:IJL2"/>
    <mergeCell ref="IJM2:IJO2"/>
    <mergeCell ref="IJP2:IJR2"/>
    <mergeCell ref="IJS2:IJU2"/>
    <mergeCell ref="IJV2:IJX2"/>
    <mergeCell ref="IIU2:IIW2"/>
    <mergeCell ref="IIX2:IIZ2"/>
    <mergeCell ref="IJA2:IJC2"/>
    <mergeCell ref="IJD2:IJF2"/>
    <mergeCell ref="IJG2:IJI2"/>
    <mergeCell ref="IIF2:IIH2"/>
    <mergeCell ref="III2:IIK2"/>
    <mergeCell ref="IIL2:IIN2"/>
    <mergeCell ref="IIO2:IIQ2"/>
    <mergeCell ref="IIR2:IIT2"/>
    <mergeCell ref="IHQ2:IHS2"/>
    <mergeCell ref="IHT2:IHV2"/>
    <mergeCell ref="IHW2:IHY2"/>
    <mergeCell ref="IHZ2:IIB2"/>
    <mergeCell ref="IIC2:IIE2"/>
    <mergeCell ref="IHB2:IHD2"/>
    <mergeCell ref="IHE2:IHG2"/>
    <mergeCell ref="IHH2:IHJ2"/>
    <mergeCell ref="IHK2:IHM2"/>
    <mergeCell ref="IHN2:IHP2"/>
    <mergeCell ref="IGM2:IGO2"/>
    <mergeCell ref="IGP2:IGR2"/>
    <mergeCell ref="IGS2:IGU2"/>
    <mergeCell ref="IGV2:IGX2"/>
    <mergeCell ref="IGY2:IHA2"/>
    <mergeCell ref="IFX2:IFZ2"/>
    <mergeCell ref="IGA2:IGC2"/>
    <mergeCell ref="IGD2:IGF2"/>
    <mergeCell ref="IGG2:IGI2"/>
    <mergeCell ref="IGJ2:IGL2"/>
    <mergeCell ref="IFI2:IFK2"/>
    <mergeCell ref="IFL2:IFN2"/>
    <mergeCell ref="IFO2:IFQ2"/>
    <mergeCell ref="IFR2:IFT2"/>
    <mergeCell ref="IFU2:IFW2"/>
    <mergeCell ref="IET2:IEV2"/>
    <mergeCell ref="IEW2:IEY2"/>
    <mergeCell ref="IEZ2:IFB2"/>
    <mergeCell ref="IFC2:IFE2"/>
    <mergeCell ref="IFF2:IFH2"/>
    <mergeCell ref="IEE2:IEG2"/>
    <mergeCell ref="IEH2:IEJ2"/>
    <mergeCell ref="IEK2:IEM2"/>
    <mergeCell ref="IEN2:IEP2"/>
    <mergeCell ref="IEQ2:IES2"/>
    <mergeCell ref="IDP2:IDR2"/>
    <mergeCell ref="IDS2:IDU2"/>
    <mergeCell ref="IDV2:IDX2"/>
    <mergeCell ref="IDY2:IEA2"/>
    <mergeCell ref="IEB2:IED2"/>
    <mergeCell ref="IDA2:IDC2"/>
    <mergeCell ref="IDD2:IDF2"/>
    <mergeCell ref="IDG2:IDI2"/>
    <mergeCell ref="IDJ2:IDL2"/>
    <mergeCell ref="IDM2:IDO2"/>
    <mergeCell ref="ICL2:ICN2"/>
    <mergeCell ref="ICO2:ICQ2"/>
    <mergeCell ref="ICR2:ICT2"/>
    <mergeCell ref="ICU2:ICW2"/>
    <mergeCell ref="ICX2:ICZ2"/>
    <mergeCell ref="IBW2:IBY2"/>
    <mergeCell ref="IBZ2:ICB2"/>
    <mergeCell ref="ICC2:ICE2"/>
    <mergeCell ref="ICF2:ICH2"/>
    <mergeCell ref="ICI2:ICK2"/>
    <mergeCell ref="IBH2:IBJ2"/>
    <mergeCell ref="IBK2:IBM2"/>
    <mergeCell ref="IBN2:IBP2"/>
    <mergeCell ref="IBQ2:IBS2"/>
    <mergeCell ref="IBT2:IBV2"/>
    <mergeCell ref="IAS2:IAU2"/>
    <mergeCell ref="IAV2:IAX2"/>
    <mergeCell ref="IAY2:IBA2"/>
    <mergeCell ref="IBB2:IBD2"/>
    <mergeCell ref="IBE2:IBG2"/>
    <mergeCell ref="IAD2:IAF2"/>
    <mergeCell ref="IAG2:IAI2"/>
    <mergeCell ref="IAJ2:IAL2"/>
    <mergeCell ref="IAM2:IAO2"/>
    <mergeCell ref="IAP2:IAR2"/>
    <mergeCell ref="HZO2:HZQ2"/>
    <mergeCell ref="HZR2:HZT2"/>
    <mergeCell ref="HZU2:HZW2"/>
    <mergeCell ref="HZX2:HZZ2"/>
    <mergeCell ref="IAA2:IAC2"/>
    <mergeCell ref="HYZ2:HZB2"/>
    <mergeCell ref="HZC2:HZE2"/>
    <mergeCell ref="HZF2:HZH2"/>
    <mergeCell ref="HZI2:HZK2"/>
    <mergeCell ref="HZL2:HZN2"/>
    <mergeCell ref="HYK2:HYM2"/>
    <mergeCell ref="HYN2:HYP2"/>
    <mergeCell ref="HYQ2:HYS2"/>
    <mergeCell ref="HYT2:HYV2"/>
    <mergeCell ref="HYW2:HYY2"/>
    <mergeCell ref="HXV2:HXX2"/>
    <mergeCell ref="HXY2:HYA2"/>
    <mergeCell ref="HYB2:HYD2"/>
    <mergeCell ref="HYE2:HYG2"/>
    <mergeCell ref="HYH2:HYJ2"/>
    <mergeCell ref="HXG2:HXI2"/>
    <mergeCell ref="HXJ2:HXL2"/>
    <mergeCell ref="HXM2:HXO2"/>
    <mergeCell ref="HXP2:HXR2"/>
    <mergeCell ref="HXS2:HXU2"/>
    <mergeCell ref="HWR2:HWT2"/>
    <mergeCell ref="HWU2:HWW2"/>
    <mergeCell ref="HWX2:HWZ2"/>
    <mergeCell ref="HXA2:HXC2"/>
    <mergeCell ref="HXD2:HXF2"/>
    <mergeCell ref="HWC2:HWE2"/>
    <mergeCell ref="HWF2:HWH2"/>
    <mergeCell ref="HWI2:HWK2"/>
    <mergeCell ref="HWL2:HWN2"/>
    <mergeCell ref="HWO2:HWQ2"/>
    <mergeCell ref="HVN2:HVP2"/>
    <mergeCell ref="HVQ2:HVS2"/>
    <mergeCell ref="HVT2:HVV2"/>
    <mergeCell ref="HVW2:HVY2"/>
    <mergeCell ref="HVZ2:HWB2"/>
    <mergeCell ref="HUY2:HVA2"/>
    <mergeCell ref="HVB2:HVD2"/>
    <mergeCell ref="HVE2:HVG2"/>
    <mergeCell ref="HVH2:HVJ2"/>
    <mergeCell ref="HVK2:HVM2"/>
    <mergeCell ref="HUJ2:HUL2"/>
    <mergeCell ref="HUM2:HUO2"/>
    <mergeCell ref="HUP2:HUR2"/>
    <mergeCell ref="HUS2:HUU2"/>
    <mergeCell ref="HUV2:HUX2"/>
    <mergeCell ref="HTU2:HTW2"/>
    <mergeCell ref="HTX2:HTZ2"/>
    <mergeCell ref="HUA2:HUC2"/>
    <mergeCell ref="HUD2:HUF2"/>
    <mergeCell ref="HUG2:HUI2"/>
    <mergeCell ref="HTF2:HTH2"/>
    <mergeCell ref="HTI2:HTK2"/>
    <mergeCell ref="HTL2:HTN2"/>
    <mergeCell ref="HTO2:HTQ2"/>
    <mergeCell ref="HTR2:HTT2"/>
    <mergeCell ref="HSQ2:HSS2"/>
    <mergeCell ref="HST2:HSV2"/>
    <mergeCell ref="HSW2:HSY2"/>
    <mergeCell ref="HSZ2:HTB2"/>
    <mergeCell ref="HTC2:HTE2"/>
    <mergeCell ref="HSB2:HSD2"/>
    <mergeCell ref="HSE2:HSG2"/>
    <mergeCell ref="HSH2:HSJ2"/>
    <mergeCell ref="HSK2:HSM2"/>
    <mergeCell ref="HSN2:HSP2"/>
    <mergeCell ref="HRM2:HRO2"/>
    <mergeCell ref="HRP2:HRR2"/>
    <mergeCell ref="HRS2:HRU2"/>
    <mergeCell ref="HRV2:HRX2"/>
    <mergeCell ref="HRY2:HSA2"/>
    <mergeCell ref="HQX2:HQZ2"/>
    <mergeCell ref="HRA2:HRC2"/>
    <mergeCell ref="HRD2:HRF2"/>
    <mergeCell ref="HRG2:HRI2"/>
    <mergeCell ref="HRJ2:HRL2"/>
    <mergeCell ref="HQI2:HQK2"/>
    <mergeCell ref="HQL2:HQN2"/>
    <mergeCell ref="HQO2:HQQ2"/>
    <mergeCell ref="HQR2:HQT2"/>
    <mergeCell ref="HQU2:HQW2"/>
    <mergeCell ref="HPT2:HPV2"/>
    <mergeCell ref="HPW2:HPY2"/>
    <mergeCell ref="HPZ2:HQB2"/>
    <mergeCell ref="HQC2:HQE2"/>
    <mergeCell ref="HQF2:HQH2"/>
    <mergeCell ref="HPE2:HPG2"/>
    <mergeCell ref="HPH2:HPJ2"/>
    <mergeCell ref="HPK2:HPM2"/>
    <mergeCell ref="HPN2:HPP2"/>
    <mergeCell ref="HPQ2:HPS2"/>
    <mergeCell ref="HOP2:HOR2"/>
    <mergeCell ref="HOS2:HOU2"/>
    <mergeCell ref="HOV2:HOX2"/>
    <mergeCell ref="HOY2:HPA2"/>
    <mergeCell ref="HPB2:HPD2"/>
    <mergeCell ref="HOA2:HOC2"/>
    <mergeCell ref="HOD2:HOF2"/>
    <mergeCell ref="HOG2:HOI2"/>
    <mergeCell ref="HOJ2:HOL2"/>
    <mergeCell ref="HOM2:HOO2"/>
    <mergeCell ref="HNL2:HNN2"/>
    <mergeCell ref="HNO2:HNQ2"/>
    <mergeCell ref="HNR2:HNT2"/>
    <mergeCell ref="HNU2:HNW2"/>
    <mergeCell ref="HNX2:HNZ2"/>
    <mergeCell ref="HMW2:HMY2"/>
    <mergeCell ref="HMZ2:HNB2"/>
    <mergeCell ref="HNC2:HNE2"/>
    <mergeCell ref="HNF2:HNH2"/>
    <mergeCell ref="HNI2:HNK2"/>
    <mergeCell ref="HMH2:HMJ2"/>
    <mergeCell ref="HMK2:HMM2"/>
    <mergeCell ref="HMN2:HMP2"/>
    <mergeCell ref="HMQ2:HMS2"/>
    <mergeCell ref="HMT2:HMV2"/>
    <mergeCell ref="HLS2:HLU2"/>
    <mergeCell ref="HLV2:HLX2"/>
    <mergeCell ref="HLY2:HMA2"/>
    <mergeCell ref="HMB2:HMD2"/>
    <mergeCell ref="HME2:HMG2"/>
    <mergeCell ref="HLD2:HLF2"/>
    <mergeCell ref="HLG2:HLI2"/>
    <mergeCell ref="HLJ2:HLL2"/>
    <mergeCell ref="HLM2:HLO2"/>
    <mergeCell ref="HLP2:HLR2"/>
    <mergeCell ref="HKO2:HKQ2"/>
    <mergeCell ref="HKR2:HKT2"/>
    <mergeCell ref="HKU2:HKW2"/>
    <mergeCell ref="HKX2:HKZ2"/>
    <mergeCell ref="HLA2:HLC2"/>
    <mergeCell ref="HJZ2:HKB2"/>
    <mergeCell ref="HKC2:HKE2"/>
    <mergeCell ref="HKF2:HKH2"/>
    <mergeCell ref="HKI2:HKK2"/>
    <mergeCell ref="HKL2:HKN2"/>
    <mergeCell ref="HJK2:HJM2"/>
    <mergeCell ref="HJN2:HJP2"/>
    <mergeCell ref="HJQ2:HJS2"/>
    <mergeCell ref="HJT2:HJV2"/>
    <mergeCell ref="HJW2:HJY2"/>
    <mergeCell ref="HIV2:HIX2"/>
    <mergeCell ref="HIY2:HJA2"/>
    <mergeCell ref="HJB2:HJD2"/>
    <mergeCell ref="HJE2:HJG2"/>
    <mergeCell ref="HJH2:HJJ2"/>
    <mergeCell ref="HIG2:HII2"/>
    <mergeCell ref="HIJ2:HIL2"/>
    <mergeCell ref="HIM2:HIO2"/>
    <mergeCell ref="HIP2:HIR2"/>
    <mergeCell ref="HIS2:HIU2"/>
    <mergeCell ref="HHR2:HHT2"/>
    <mergeCell ref="HHU2:HHW2"/>
    <mergeCell ref="HHX2:HHZ2"/>
    <mergeCell ref="HIA2:HIC2"/>
    <mergeCell ref="HID2:HIF2"/>
    <mergeCell ref="HHC2:HHE2"/>
    <mergeCell ref="HHF2:HHH2"/>
    <mergeCell ref="HHI2:HHK2"/>
    <mergeCell ref="HHL2:HHN2"/>
    <mergeCell ref="HHO2:HHQ2"/>
    <mergeCell ref="HGN2:HGP2"/>
    <mergeCell ref="HGQ2:HGS2"/>
    <mergeCell ref="HGT2:HGV2"/>
    <mergeCell ref="HGW2:HGY2"/>
    <mergeCell ref="HGZ2:HHB2"/>
    <mergeCell ref="HFY2:HGA2"/>
    <mergeCell ref="HGB2:HGD2"/>
    <mergeCell ref="HGE2:HGG2"/>
    <mergeCell ref="HGH2:HGJ2"/>
    <mergeCell ref="HGK2:HGM2"/>
    <mergeCell ref="HFJ2:HFL2"/>
    <mergeCell ref="HFM2:HFO2"/>
    <mergeCell ref="HFP2:HFR2"/>
    <mergeCell ref="HFS2:HFU2"/>
    <mergeCell ref="HFV2:HFX2"/>
    <mergeCell ref="HEU2:HEW2"/>
    <mergeCell ref="HEX2:HEZ2"/>
    <mergeCell ref="HFA2:HFC2"/>
    <mergeCell ref="HFD2:HFF2"/>
    <mergeCell ref="HFG2:HFI2"/>
    <mergeCell ref="HEF2:HEH2"/>
    <mergeCell ref="HEI2:HEK2"/>
    <mergeCell ref="HEL2:HEN2"/>
    <mergeCell ref="HEO2:HEQ2"/>
    <mergeCell ref="HER2:HET2"/>
    <mergeCell ref="HDQ2:HDS2"/>
    <mergeCell ref="HDT2:HDV2"/>
    <mergeCell ref="HDW2:HDY2"/>
    <mergeCell ref="HDZ2:HEB2"/>
    <mergeCell ref="HEC2:HEE2"/>
    <mergeCell ref="HDB2:HDD2"/>
    <mergeCell ref="HDE2:HDG2"/>
    <mergeCell ref="HDH2:HDJ2"/>
    <mergeCell ref="HDK2:HDM2"/>
    <mergeCell ref="HDN2:HDP2"/>
    <mergeCell ref="HCM2:HCO2"/>
    <mergeCell ref="HCP2:HCR2"/>
    <mergeCell ref="HCS2:HCU2"/>
    <mergeCell ref="HCV2:HCX2"/>
    <mergeCell ref="HCY2:HDA2"/>
    <mergeCell ref="HBX2:HBZ2"/>
    <mergeCell ref="HCA2:HCC2"/>
    <mergeCell ref="HCD2:HCF2"/>
    <mergeCell ref="HCG2:HCI2"/>
    <mergeCell ref="HCJ2:HCL2"/>
    <mergeCell ref="HBI2:HBK2"/>
    <mergeCell ref="HBL2:HBN2"/>
    <mergeCell ref="HBO2:HBQ2"/>
    <mergeCell ref="HBR2:HBT2"/>
    <mergeCell ref="HBU2:HBW2"/>
    <mergeCell ref="HAT2:HAV2"/>
    <mergeCell ref="HAW2:HAY2"/>
    <mergeCell ref="HAZ2:HBB2"/>
    <mergeCell ref="HBC2:HBE2"/>
    <mergeCell ref="HBF2:HBH2"/>
    <mergeCell ref="HAE2:HAG2"/>
    <mergeCell ref="HAH2:HAJ2"/>
    <mergeCell ref="HAK2:HAM2"/>
    <mergeCell ref="HAN2:HAP2"/>
    <mergeCell ref="HAQ2:HAS2"/>
    <mergeCell ref="GZP2:GZR2"/>
    <mergeCell ref="GZS2:GZU2"/>
    <mergeCell ref="GZV2:GZX2"/>
    <mergeCell ref="GZY2:HAA2"/>
    <mergeCell ref="HAB2:HAD2"/>
    <mergeCell ref="GZA2:GZC2"/>
    <mergeCell ref="GZD2:GZF2"/>
    <mergeCell ref="GZG2:GZI2"/>
    <mergeCell ref="GZJ2:GZL2"/>
    <mergeCell ref="GZM2:GZO2"/>
    <mergeCell ref="GYL2:GYN2"/>
    <mergeCell ref="GYO2:GYQ2"/>
    <mergeCell ref="GYR2:GYT2"/>
    <mergeCell ref="GYU2:GYW2"/>
    <mergeCell ref="GYX2:GYZ2"/>
    <mergeCell ref="GXW2:GXY2"/>
    <mergeCell ref="GXZ2:GYB2"/>
    <mergeCell ref="GYC2:GYE2"/>
    <mergeCell ref="GYF2:GYH2"/>
    <mergeCell ref="GYI2:GYK2"/>
    <mergeCell ref="GXH2:GXJ2"/>
    <mergeCell ref="GXK2:GXM2"/>
    <mergeCell ref="GXN2:GXP2"/>
    <mergeCell ref="GXQ2:GXS2"/>
    <mergeCell ref="GXT2:GXV2"/>
    <mergeCell ref="GWS2:GWU2"/>
    <mergeCell ref="GWV2:GWX2"/>
    <mergeCell ref="GWY2:GXA2"/>
    <mergeCell ref="GXB2:GXD2"/>
    <mergeCell ref="GXE2:GXG2"/>
    <mergeCell ref="GWD2:GWF2"/>
    <mergeCell ref="GWG2:GWI2"/>
    <mergeCell ref="GWJ2:GWL2"/>
    <mergeCell ref="GWM2:GWO2"/>
    <mergeCell ref="GWP2:GWR2"/>
    <mergeCell ref="GVO2:GVQ2"/>
    <mergeCell ref="GVR2:GVT2"/>
    <mergeCell ref="GVU2:GVW2"/>
    <mergeCell ref="GVX2:GVZ2"/>
    <mergeCell ref="GWA2:GWC2"/>
    <mergeCell ref="GUZ2:GVB2"/>
    <mergeCell ref="GVC2:GVE2"/>
    <mergeCell ref="GVF2:GVH2"/>
    <mergeCell ref="GVI2:GVK2"/>
    <mergeCell ref="GVL2:GVN2"/>
    <mergeCell ref="GUK2:GUM2"/>
    <mergeCell ref="GUN2:GUP2"/>
    <mergeCell ref="GUQ2:GUS2"/>
    <mergeCell ref="GUT2:GUV2"/>
    <mergeCell ref="GUW2:GUY2"/>
    <mergeCell ref="GTV2:GTX2"/>
    <mergeCell ref="GTY2:GUA2"/>
    <mergeCell ref="GUB2:GUD2"/>
    <mergeCell ref="GUE2:GUG2"/>
    <mergeCell ref="GUH2:GUJ2"/>
    <mergeCell ref="GTG2:GTI2"/>
    <mergeCell ref="GTJ2:GTL2"/>
    <mergeCell ref="GTM2:GTO2"/>
    <mergeCell ref="GTP2:GTR2"/>
    <mergeCell ref="GTS2:GTU2"/>
    <mergeCell ref="GSR2:GST2"/>
    <mergeCell ref="GSU2:GSW2"/>
    <mergeCell ref="GSX2:GSZ2"/>
    <mergeCell ref="GTA2:GTC2"/>
    <mergeCell ref="GTD2:GTF2"/>
    <mergeCell ref="GSC2:GSE2"/>
    <mergeCell ref="GSF2:GSH2"/>
    <mergeCell ref="GSI2:GSK2"/>
    <mergeCell ref="GSL2:GSN2"/>
    <mergeCell ref="GSO2:GSQ2"/>
    <mergeCell ref="GRN2:GRP2"/>
    <mergeCell ref="GRQ2:GRS2"/>
    <mergeCell ref="GRT2:GRV2"/>
    <mergeCell ref="GRW2:GRY2"/>
    <mergeCell ref="GRZ2:GSB2"/>
    <mergeCell ref="GQY2:GRA2"/>
    <mergeCell ref="GRB2:GRD2"/>
    <mergeCell ref="GRE2:GRG2"/>
    <mergeCell ref="GRH2:GRJ2"/>
    <mergeCell ref="GRK2:GRM2"/>
    <mergeCell ref="GQJ2:GQL2"/>
    <mergeCell ref="GQM2:GQO2"/>
    <mergeCell ref="GQP2:GQR2"/>
    <mergeCell ref="GQS2:GQU2"/>
    <mergeCell ref="GQV2:GQX2"/>
    <mergeCell ref="GPU2:GPW2"/>
    <mergeCell ref="GPX2:GPZ2"/>
    <mergeCell ref="GQA2:GQC2"/>
    <mergeCell ref="GQD2:GQF2"/>
    <mergeCell ref="GQG2:GQI2"/>
    <mergeCell ref="GPF2:GPH2"/>
    <mergeCell ref="GPI2:GPK2"/>
    <mergeCell ref="GPL2:GPN2"/>
    <mergeCell ref="GPO2:GPQ2"/>
    <mergeCell ref="GPR2:GPT2"/>
    <mergeCell ref="GOQ2:GOS2"/>
    <mergeCell ref="GOT2:GOV2"/>
    <mergeCell ref="GOW2:GOY2"/>
    <mergeCell ref="GOZ2:GPB2"/>
    <mergeCell ref="GPC2:GPE2"/>
    <mergeCell ref="GOB2:GOD2"/>
    <mergeCell ref="GOE2:GOG2"/>
    <mergeCell ref="GOH2:GOJ2"/>
    <mergeCell ref="GOK2:GOM2"/>
    <mergeCell ref="GON2:GOP2"/>
    <mergeCell ref="GNM2:GNO2"/>
    <mergeCell ref="GNP2:GNR2"/>
    <mergeCell ref="GNS2:GNU2"/>
    <mergeCell ref="GNV2:GNX2"/>
    <mergeCell ref="GNY2:GOA2"/>
    <mergeCell ref="GMX2:GMZ2"/>
    <mergeCell ref="GNA2:GNC2"/>
    <mergeCell ref="GND2:GNF2"/>
    <mergeCell ref="GNG2:GNI2"/>
    <mergeCell ref="GNJ2:GNL2"/>
    <mergeCell ref="GMI2:GMK2"/>
    <mergeCell ref="GML2:GMN2"/>
    <mergeCell ref="GMO2:GMQ2"/>
    <mergeCell ref="GMR2:GMT2"/>
    <mergeCell ref="GMU2:GMW2"/>
    <mergeCell ref="GLT2:GLV2"/>
    <mergeCell ref="GLW2:GLY2"/>
    <mergeCell ref="GLZ2:GMB2"/>
    <mergeCell ref="GMC2:GME2"/>
    <mergeCell ref="GMF2:GMH2"/>
    <mergeCell ref="GLE2:GLG2"/>
    <mergeCell ref="GLH2:GLJ2"/>
    <mergeCell ref="GLK2:GLM2"/>
    <mergeCell ref="GLN2:GLP2"/>
    <mergeCell ref="GLQ2:GLS2"/>
    <mergeCell ref="GKP2:GKR2"/>
    <mergeCell ref="GKS2:GKU2"/>
    <mergeCell ref="GKV2:GKX2"/>
    <mergeCell ref="GKY2:GLA2"/>
    <mergeCell ref="GLB2:GLD2"/>
    <mergeCell ref="GKA2:GKC2"/>
    <mergeCell ref="GKD2:GKF2"/>
    <mergeCell ref="GKG2:GKI2"/>
    <mergeCell ref="GKJ2:GKL2"/>
    <mergeCell ref="GKM2:GKO2"/>
    <mergeCell ref="GJL2:GJN2"/>
    <mergeCell ref="GJO2:GJQ2"/>
    <mergeCell ref="GJR2:GJT2"/>
    <mergeCell ref="GJU2:GJW2"/>
    <mergeCell ref="GJX2:GJZ2"/>
    <mergeCell ref="GIW2:GIY2"/>
    <mergeCell ref="GIZ2:GJB2"/>
    <mergeCell ref="GJC2:GJE2"/>
    <mergeCell ref="GJF2:GJH2"/>
    <mergeCell ref="GJI2:GJK2"/>
    <mergeCell ref="GIH2:GIJ2"/>
    <mergeCell ref="GIK2:GIM2"/>
    <mergeCell ref="GIN2:GIP2"/>
    <mergeCell ref="GIQ2:GIS2"/>
    <mergeCell ref="GIT2:GIV2"/>
    <mergeCell ref="GHS2:GHU2"/>
    <mergeCell ref="GHV2:GHX2"/>
    <mergeCell ref="GHY2:GIA2"/>
    <mergeCell ref="GIB2:GID2"/>
    <mergeCell ref="GIE2:GIG2"/>
    <mergeCell ref="GHD2:GHF2"/>
    <mergeCell ref="GHG2:GHI2"/>
    <mergeCell ref="GHJ2:GHL2"/>
    <mergeCell ref="GHM2:GHO2"/>
    <mergeCell ref="GHP2:GHR2"/>
    <mergeCell ref="GGO2:GGQ2"/>
    <mergeCell ref="GGR2:GGT2"/>
    <mergeCell ref="GGU2:GGW2"/>
    <mergeCell ref="GGX2:GGZ2"/>
    <mergeCell ref="GHA2:GHC2"/>
    <mergeCell ref="GFZ2:GGB2"/>
    <mergeCell ref="GGC2:GGE2"/>
    <mergeCell ref="GGF2:GGH2"/>
    <mergeCell ref="GGI2:GGK2"/>
    <mergeCell ref="GGL2:GGN2"/>
    <mergeCell ref="GFK2:GFM2"/>
    <mergeCell ref="GFN2:GFP2"/>
    <mergeCell ref="GFQ2:GFS2"/>
    <mergeCell ref="GFT2:GFV2"/>
    <mergeCell ref="GFW2:GFY2"/>
    <mergeCell ref="GEV2:GEX2"/>
    <mergeCell ref="GEY2:GFA2"/>
    <mergeCell ref="GFB2:GFD2"/>
    <mergeCell ref="GFE2:GFG2"/>
    <mergeCell ref="GFH2:GFJ2"/>
    <mergeCell ref="GEG2:GEI2"/>
    <mergeCell ref="GEJ2:GEL2"/>
    <mergeCell ref="GEM2:GEO2"/>
    <mergeCell ref="GEP2:GER2"/>
    <mergeCell ref="GES2:GEU2"/>
    <mergeCell ref="GDR2:GDT2"/>
    <mergeCell ref="GDU2:GDW2"/>
    <mergeCell ref="GDX2:GDZ2"/>
    <mergeCell ref="GEA2:GEC2"/>
    <mergeCell ref="GED2:GEF2"/>
    <mergeCell ref="GDC2:GDE2"/>
    <mergeCell ref="GDF2:GDH2"/>
    <mergeCell ref="GDI2:GDK2"/>
    <mergeCell ref="GDL2:GDN2"/>
    <mergeCell ref="GDO2:GDQ2"/>
    <mergeCell ref="GCN2:GCP2"/>
    <mergeCell ref="GCQ2:GCS2"/>
    <mergeCell ref="GCT2:GCV2"/>
    <mergeCell ref="GCW2:GCY2"/>
    <mergeCell ref="GCZ2:GDB2"/>
    <mergeCell ref="GBY2:GCA2"/>
    <mergeCell ref="GCB2:GCD2"/>
    <mergeCell ref="GCE2:GCG2"/>
    <mergeCell ref="GCH2:GCJ2"/>
    <mergeCell ref="GCK2:GCM2"/>
    <mergeCell ref="GBJ2:GBL2"/>
    <mergeCell ref="GBM2:GBO2"/>
    <mergeCell ref="GBP2:GBR2"/>
    <mergeCell ref="GBS2:GBU2"/>
    <mergeCell ref="GBV2:GBX2"/>
    <mergeCell ref="GAU2:GAW2"/>
    <mergeCell ref="GAX2:GAZ2"/>
    <mergeCell ref="GBA2:GBC2"/>
    <mergeCell ref="GBD2:GBF2"/>
    <mergeCell ref="GBG2:GBI2"/>
    <mergeCell ref="GAF2:GAH2"/>
    <mergeCell ref="GAI2:GAK2"/>
    <mergeCell ref="GAL2:GAN2"/>
    <mergeCell ref="GAO2:GAQ2"/>
    <mergeCell ref="GAR2:GAT2"/>
    <mergeCell ref="FZQ2:FZS2"/>
    <mergeCell ref="FZT2:FZV2"/>
    <mergeCell ref="FZW2:FZY2"/>
    <mergeCell ref="FZZ2:GAB2"/>
    <mergeCell ref="GAC2:GAE2"/>
    <mergeCell ref="FZB2:FZD2"/>
    <mergeCell ref="FZE2:FZG2"/>
    <mergeCell ref="FZH2:FZJ2"/>
    <mergeCell ref="FZK2:FZM2"/>
    <mergeCell ref="FZN2:FZP2"/>
    <mergeCell ref="FYM2:FYO2"/>
    <mergeCell ref="FYP2:FYR2"/>
    <mergeCell ref="FYS2:FYU2"/>
    <mergeCell ref="FYV2:FYX2"/>
    <mergeCell ref="FYY2:FZA2"/>
    <mergeCell ref="FXX2:FXZ2"/>
    <mergeCell ref="FYA2:FYC2"/>
    <mergeCell ref="FYD2:FYF2"/>
    <mergeCell ref="FYG2:FYI2"/>
    <mergeCell ref="FYJ2:FYL2"/>
    <mergeCell ref="FXI2:FXK2"/>
    <mergeCell ref="FXL2:FXN2"/>
    <mergeCell ref="FXO2:FXQ2"/>
    <mergeCell ref="FXR2:FXT2"/>
    <mergeCell ref="FXU2:FXW2"/>
    <mergeCell ref="FWT2:FWV2"/>
    <mergeCell ref="FWW2:FWY2"/>
    <mergeCell ref="FWZ2:FXB2"/>
    <mergeCell ref="FXC2:FXE2"/>
    <mergeCell ref="FXF2:FXH2"/>
    <mergeCell ref="FWE2:FWG2"/>
    <mergeCell ref="FWH2:FWJ2"/>
    <mergeCell ref="FWK2:FWM2"/>
    <mergeCell ref="FWN2:FWP2"/>
    <mergeCell ref="FWQ2:FWS2"/>
    <mergeCell ref="FVP2:FVR2"/>
    <mergeCell ref="FVS2:FVU2"/>
    <mergeCell ref="FVV2:FVX2"/>
    <mergeCell ref="FVY2:FWA2"/>
    <mergeCell ref="FWB2:FWD2"/>
    <mergeCell ref="FVA2:FVC2"/>
    <mergeCell ref="FVD2:FVF2"/>
    <mergeCell ref="FVG2:FVI2"/>
    <mergeCell ref="FVJ2:FVL2"/>
    <mergeCell ref="FVM2:FVO2"/>
    <mergeCell ref="FUL2:FUN2"/>
    <mergeCell ref="FUO2:FUQ2"/>
    <mergeCell ref="FUR2:FUT2"/>
    <mergeCell ref="FUU2:FUW2"/>
    <mergeCell ref="FUX2:FUZ2"/>
    <mergeCell ref="FTW2:FTY2"/>
    <mergeCell ref="FTZ2:FUB2"/>
    <mergeCell ref="FUC2:FUE2"/>
    <mergeCell ref="FUF2:FUH2"/>
    <mergeCell ref="FUI2:FUK2"/>
    <mergeCell ref="FTH2:FTJ2"/>
    <mergeCell ref="FTK2:FTM2"/>
    <mergeCell ref="FTN2:FTP2"/>
    <mergeCell ref="FTQ2:FTS2"/>
    <mergeCell ref="FTT2:FTV2"/>
    <mergeCell ref="FSS2:FSU2"/>
    <mergeCell ref="FSV2:FSX2"/>
    <mergeCell ref="FSY2:FTA2"/>
    <mergeCell ref="FTB2:FTD2"/>
    <mergeCell ref="FTE2:FTG2"/>
    <mergeCell ref="FSD2:FSF2"/>
    <mergeCell ref="FSG2:FSI2"/>
    <mergeCell ref="FSJ2:FSL2"/>
    <mergeCell ref="FSM2:FSO2"/>
    <mergeCell ref="FSP2:FSR2"/>
    <mergeCell ref="FRO2:FRQ2"/>
    <mergeCell ref="FRR2:FRT2"/>
    <mergeCell ref="FRU2:FRW2"/>
    <mergeCell ref="FRX2:FRZ2"/>
    <mergeCell ref="FSA2:FSC2"/>
    <mergeCell ref="FQZ2:FRB2"/>
    <mergeCell ref="FRC2:FRE2"/>
    <mergeCell ref="FRF2:FRH2"/>
    <mergeCell ref="FRI2:FRK2"/>
    <mergeCell ref="FRL2:FRN2"/>
    <mergeCell ref="FQK2:FQM2"/>
    <mergeCell ref="FQN2:FQP2"/>
    <mergeCell ref="FQQ2:FQS2"/>
    <mergeCell ref="FQT2:FQV2"/>
    <mergeCell ref="FQW2:FQY2"/>
    <mergeCell ref="FPV2:FPX2"/>
    <mergeCell ref="FPY2:FQA2"/>
    <mergeCell ref="FQB2:FQD2"/>
    <mergeCell ref="FQE2:FQG2"/>
    <mergeCell ref="FQH2:FQJ2"/>
    <mergeCell ref="FPG2:FPI2"/>
    <mergeCell ref="FPJ2:FPL2"/>
    <mergeCell ref="FPM2:FPO2"/>
    <mergeCell ref="FPP2:FPR2"/>
    <mergeCell ref="FPS2:FPU2"/>
    <mergeCell ref="FOR2:FOT2"/>
    <mergeCell ref="FOU2:FOW2"/>
    <mergeCell ref="FOX2:FOZ2"/>
    <mergeCell ref="FPA2:FPC2"/>
    <mergeCell ref="FPD2:FPF2"/>
    <mergeCell ref="FOC2:FOE2"/>
    <mergeCell ref="FOF2:FOH2"/>
    <mergeCell ref="FOI2:FOK2"/>
    <mergeCell ref="FOL2:FON2"/>
    <mergeCell ref="FOO2:FOQ2"/>
    <mergeCell ref="FNN2:FNP2"/>
    <mergeCell ref="FNQ2:FNS2"/>
    <mergeCell ref="FNT2:FNV2"/>
    <mergeCell ref="FNW2:FNY2"/>
    <mergeCell ref="FNZ2:FOB2"/>
    <mergeCell ref="FMY2:FNA2"/>
    <mergeCell ref="FNB2:FND2"/>
    <mergeCell ref="FNE2:FNG2"/>
    <mergeCell ref="FNH2:FNJ2"/>
    <mergeCell ref="FNK2:FNM2"/>
    <mergeCell ref="FMJ2:FML2"/>
    <mergeCell ref="FMM2:FMO2"/>
    <mergeCell ref="FMP2:FMR2"/>
    <mergeCell ref="FMS2:FMU2"/>
    <mergeCell ref="FMV2:FMX2"/>
    <mergeCell ref="FLU2:FLW2"/>
    <mergeCell ref="FLX2:FLZ2"/>
    <mergeCell ref="FMA2:FMC2"/>
    <mergeCell ref="FMD2:FMF2"/>
    <mergeCell ref="FMG2:FMI2"/>
    <mergeCell ref="FLF2:FLH2"/>
    <mergeCell ref="FLI2:FLK2"/>
    <mergeCell ref="FLL2:FLN2"/>
    <mergeCell ref="FLO2:FLQ2"/>
    <mergeCell ref="FLR2:FLT2"/>
    <mergeCell ref="FKQ2:FKS2"/>
    <mergeCell ref="FKT2:FKV2"/>
    <mergeCell ref="FKW2:FKY2"/>
    <mergeCell ref="FKZ2:FLB2"/>
    <mergeCell ref="FLC2:FLE2"/>
    <mergeCell ref="FKB2:FKD2"/>
    <mergeCell ref="FKE2:FKG2"/>
    <mergeCell ref="FKH2:FKJ2"/>
    <mergeCell ref="FKK2:FKM2"/>
    <mergeCell ref="FKN2:FKP2"/>
    <mergeCell ref="FJM2:FJO2"/>
    <mergeCell ref="FJP2:FJR2"/>
    <mergeCell ref="FJS2:FJU2"/>
    <mergeCell ref="FJV2:FJX2"/>
    <mergeCell ref="FJY2:FKA2"/>
    <mergeCell ref="FIX2:FIZ2"/>
    <mergeCell ref="FJA2:FJC2"/>
    <mergeCell ref="FJD2:FJF2"/>
    <mergeCell ref="FJG2:FJI2"/>
    <mergeCell ref="FJJ2:FJL2"/>
    <mergeCell ref="FII2:FIK2"/>
    <mergeCell ref="FIL2:FIN2"/>
    <mergeCell ref="FIO2:FIQ2"/>
    <mergeCell ref="FIR2:FIT2"/>
    <mergeCell ref="FIU2:FIW2"/>
    <mergeCell ref="FHT2:FHV2"/>
    <mergeCell ref="FHW2:FHY2"/>
    <mergeCell ref="FHZ2:FIB2"/>
    <mergeCell ref="FIC2:FIE2"/>
    <mergeCell ref="FIF2:FIH2"/>
    <mergeCell ref="FHE2:FHG2"/>
    <mergeCell ref="FHH2:FHJ2"/>
    <mergeCell ref="FHK2:FHM2"/>
    <mergeCell ref="FHN2:FHP2"/>
    <mergeCell ref="FHQ2:FHS2"/>
    <mergeCell ref="FGP2:FGR2"/>
    <mergeCell ref="FGS2:FGU2"/>
    <mergeCell ref="FGV2:FGX2"/>
    <mergeCell ref="FGY2:FHA2"/>
    <mergeCell ref="FHB2:FHD2"/>
    <mergeCell ref="FGA2:FGC2"/>
    <mergeCell ref="FGD2:FGF2"/>
    <mergeCell ref="FGG2:FGI2"/>
    <mergeCell ref="FGJ2:FGL2"/>
    <mergeCell ref="FGM2:FGO2"/>
    <mergeCell ref="FFL2:FFN2"/>
    <mergeCell ref="FFO2:FFQ2"/>
    <mergeCell ref="FFR2:FFT2"/>
    <mergeCell ref="FFU2:FFW2"/>
    <mergeCell ref="FFX2:FFZ2"/>
    <mergeCell ref="FEW2:FEY2"/>
    <mergeCell ref="FEZ2:FFB2"/>
    <mergeCell ref="FFC2:FFE2"/>
    <mergeCell ref="FFF2:FFH2"/>
    <mergeCell ref="FFI2:FFK2"/>
    <mergeCell ref="FEH2:FEJ2"/>
    <mergeCell ref="FEK2:FEM2"/>
    <mergeCell ref="FEN2:FEP2"/>
    <mergeCell ref="FEQ2:FES2"/>
    <mergeCell ref="FET2:FEV2"/>
    <mergeCell ref="FDS2:FDU2"/>
    <mergeCell ref="FDV2:FDX2"/>
    <mergeCell ref="FDY2:FEA2"/>
    <mergeCell ref="FEB2:FED2"/>
    <mergeCell ref="FEE2:FEG2"/>
    <mergeCell ref="FDD2:FDF2"/>
    <mergeCell ref="FDG2:FDI2"/>
    <mergeCell ref="FDJ2:FDL2"/>
    <mergeCell ref="FDM2:FDO2"/>
    <mergeCell ref="FDP2:FDR2"/>
    <mergeCell ref="FCO2:FCQ2"/>
    <mergeCell ref="FCR2:FCT2"/>
    <mergeCell ref="FCU2:FCW2"/>
    <mergeCell ref="FCX2:FCZ2"/>
    <mergeCell ref="FDA2:FDC2"/>
    <mergeCell ref="FBZ2:FCB2"/>
    <mergeCell ref="FCC2:FCE2"/>
    <mergeCell ref="FCF2:FCH2"/>
    <mergeCell ref="FCI2:FCK2"/>
    <mergeCell ref="FCL2:FCN2"/>
    <mergeCell ref="FBK2:FBM2"/>
    <mergeCell ref="FBN2:FBP2"/>
    <mergeCell ref="FBQ2:FBS2"/>
    <mergeCell ref="FBT2:FBV2"/>
    <mergeCell ref="FBW2:FBY2"/>
    <mergeCell ref="FAV2:FAX2"/>
    <mergeCell ref="FAY2:FBA2"/>
    <mergeCell ref="FBB2:FBD2"/>
    <mergeCell ref="FBE2:FBG2"/>
    <mergeCell ref="FBH2:FBJ2"/>
    <mergeCell ref="FAG2:FAI2"/>
    <mergeCell ref="FAJ2:FAL2"/>
    <mergeCell ref="FAM2:FAO2"/>
    <mergeCell ref="FAP2:FAR2"/>
    <mergeCell ref="FAS2:FAU2"/>
    <mergeCell ref="EZR2:EZT2"/>
    <mergeCell ref="EZU2:EZW2"/>
    <mergeCell ref="EZX2:EZZ2"/>
    <mergeCell ref="FAA2:FAC2"/>
    <mergeCell ref="FAD2:FAF2"/>
    <mergeCell ref="EZC2:EZE2"/>
    <mergeCell ref="EZF2:EZH2"/>
    <mergeCell ref="EZI2:EZK2"/>
    <mergeCell ref="EZL2:EZN2"/>
    <mergeCell ref="EZO2:EZQ2"/>
    <mergeCell ref="EYN2:EYP2"/>
    <mergeCell ref="EYQ2:EYS2"/>
    <mergeCell ref="EYT2:EYV2"/>
    <mergeCell ref="EYW2:EYY2"/>
    <mergeCell ref="EYZ2:EZB2"/>
    <mergeCell ref="EXY2:EYA2"/>
    <mergeCell ref="EYB2:EYD2"/>
    <mergeCell ref="EYE2:EYG2"/>
    <mergeCell ref="EYH2:EYJ2"/>
    <mergeCell ref="EYK2:EYM2"/>
    <mergeCell ref="EXJ2:EXL2"/>
    <mergeCell ref="EXM2:EXO2"/>
    <mergeCell ref="EXP2:EXR2"/>
    <mergeCell ref="EXS2:EXU2"/>
    <mergeCell ref="EXV2:EXX2"/>
    <mergeCell ref="EWU2:EWW2"/>
    <mergeCell ref="EWX2:EWZ2"/>
    <mergeCell ref="EXA2:EXC2"/>
    <mergeCell ref="EXD2:EXF2"/>
    <mergeCell ref="EXG2:EXI2"/>
    <mergeCell ref="EWF2:EWH2"/>
    <mergeCell ref="EWI2:EWK2"/>
    <mergeCell ref="EWL2:EWN2"/>
    <mergeCell ref="EWO2:EWQ2"/>
    <mergeCell ref="EWR2:EWT2"/>
    <mergeCell ref="EVQ2:EVS2"/>
    <mergeCell ref="EVT2:EVV2"/>
    <mergeCell ref="EVW2:EVY2"/>
    <mergeCell ref="EVZ2:EWB2"/>
    <mergeCell ref="EWC2:EWE2"/>
    <mergeCell ref="EVB2:EVD2"/>
    <mergeCell ref="EVE2:EVG2"/>
    <mergeCell ref="EVH2:EVJ2"/>
    <mergeCell ref="EVK2:EVM2"/>
    <mergeCell ref="EVN2:EVP2"/>
    <mergeCell ref="EUM2:EUO2"/>
    <mergeCell ref="EUP2:EUR2"/>
    <mergeCell ref="EUS2:EUU2"/>
    <mergeCell ref="EUV2:EUX2"/>
    <mergeCell ref="EUY2:EVA2"/>
    <mergeCell ref="ETX2:ETZ2"/>
    <mergeCell ref="EUA2:EUC2"/>
    <mergeCell ref="EUD2:EUF2"/>
    <mergeCell ref="EUG2:EUI2"/>
    <mergeCell ref="EUJ2:EUL2"/>
    <mergeCell ref="ETI2:ETK2"/>
    <mergeCell ref="ETL2:ETN2"/>
    <mergeCell ref="ETO2:ETQ2"/>
    <mergeCell ref="ETR2:ETT2"/>
    <mergeCell ref="ETU2:ETW2"/>
    <mergeCell ref="EST2:ESV2"/>
    <mergeCell ref="ESW2:ESY2"/>
    <mergeCell ref="ESZ2:ETB2"/>
    <mergeCell ref="ETC2:ETE2"/>
    <mergeCell ref="ETF2:ETH2"/>
    <mergeCell ref="ESE2:ESG2"/>
    <mergeCell ref="ESH2:ESJ2"/>
    <mergeCell ref="ESK2:ESM2"/>
    <mergeCell ref="ESN2:ESP2"/>
    <mergeCell ref="ESQ2:ESS2"/>
    <mergeCell ref="ERP2:ERR2"/>
    <mergeCell ref="ERS2:ERU2"/>
    <mergeCell ref="ERV2:ERX2"/>
    <mergeCell ref="ERY2:ESA2"/>
    <mergeCell ref="ESB2:ESD2"/>
    <mergeCell ref="ERA2:ERC2"/>
    <mergeCell ref="ERD2:ERF2"/>
    <mergeCell ref="ERG2:ERI2"/>
    <mergeCell ref="ERJ2:ERL2"/>
    <mergeCell ref="ERM2:ERO2"/>
    <mergeCell ref="EQL2:EQN2"/>
    <mergeCell ref="EQO2:EQQ2"/>
    <mergeCell ref="EQR2:EQT2"/>
    <mergeCell ref="EQU2:EQW2"/>
    <mergeCell ref="EQX2:EQZ2"/>
    <mergeCell ref="EPW2:EPY2"/>
    <mergeCell ref="EPZ2:EQB2"/>
    <mergeCell ref="EQC2:EQE2"/>
    <mergeCell ref="EQF2:EQH2"/>
    <mergeCell ref="EQI2:EQK2"/>
    <mergeCell ref="EPH2:EPJ2"/>
    <mergeCell ref="EPK2:EPM2"/>
    <mergeCell ref="EPN2:EPP2"/>
    <mergeCell ref="EPQ2:EPS2"/>
    <mergeCell ref="EPT2:EPV2"/>
    <mergeCell ref="EOS2:EOU2"/>
    <mergeCell ref="EOV2:EOX2"/>
    <mergeCell ref="EOY2:EPA2"/>
    <mergeCell ref="EPB2:EPD2"/>
    <mergeCell ref="EPE2:EPG2"/>
    <mergeCell ref="EOD2:EOF2"/>
    <mergeCell ref="EOG2:EOI2"/>
    <mergeCell ref="EOJ2:EOL2"/>
    <mergeCell ref="EOM2:EOO2"/>
    <mergeCell ref="EOP2:EOR2"/>
    <mergeCell ref="ENO2:ENQ2"/>
    <mergeCell ref="ENR2:ENT2"/>
    <mergeCell ref="ENU2:ENW2"/>
    <mergeCell ref="ENX2:ENZ2"/>
    <mergeCell ref="EOA2:EOC2"/>
    <mergeCell ref="EMZ2:ENB2"/>
    <mergeCell ref="ENC2:ENE2"/>
    <mergeCell ref="ENF2:ENH2"/>
    <mergeCell ref="ENI2:ENK2"/>
    <mergeCell ref="ENL2:ENN2"/>
    <mergeCell ref="EMK2:EMM2"/>
    <mergeCell ref="EMN2:EMP2"/>
    <mergeCell ref="EMQ2:EMS2"/>
    <mergeCell ref="EMT2:EMV2"/>
    <mergeCell ref="EMW2:EMY2"/>
    <mergeCell ref="ELV2:ELX2"/>
    <mergeCell ref="ELY2:EMA2"/>
    <mergeCell ref="EMB2:EMD2"/>
    <mergeCell ref="EME2:EMG2"/>
    <mergeCell ref="EMH2:EMJ2"/>
    <mergeCell ref="ELG2:ELI2"/>
    <mergeCell ref="ELJ2:ELL2"/>
    <mergeCell ref="ELM2:ELO2"/>
    <mergeCell ref="ELP2:ELR2"/>
    <mergeCell ref="ELS2:ELU2"/>
    <mergeCell ref="EKR2:EKT2"/>
    <mergeCell ref="EKU2:EKW2"/>
    <mergeCell ref="EKX2:EKZ2"/>
    <mergeCell ref="ELA2:ELC2"/>
    <mergeCell ref="ELD2:ELF2"/>
    <mergeCell ref="EKC2:EKE2"/>
    <mergeCell ref="EKF2:EKH2"/>
    <mergeCell ref="EKI2:EKK2"/>
    <mergeCell ref="EKL2:EKN2"/>
    <mergeCell ref="EKO2:EKQ2"/>
    <mergeCell ref="EJN2:EJP2"/>
    <mergeCell ref="EJQ2:EJS2"/>
    <mergeCell ref="EJT2:EJV2"/>
    <mergeCell ref="EJW2:EJY2"/>
    <mergeCell ref="EJZ2:EKB2"/>
    <mergeCell ref="EIY2:EJA2"/>
    <mergeCell ref="EJB2:EJD2"/>
    <mergeCell ref="EJE2:EJG2"/>
    <mergeCell ref="EJH2:EJJ2"/>
    <mergeCell ref="EJK2:EJM2"/>
    <mergeCell ref="EIJ2:EIL2"/>
    <mergeCell ref="EIM2:EIO2"/>
    <mergeCell ref="EIP2:EIR2"/>
    <mergeCell ref="EIS2:EIU2"/>
    <mergeCell ref="EIV2:EIX2"/>
    <mergeCell ref="EHU2:EHW2"/>
    <mergeCell ref="EHX2:EHZ2"/>
    <mergeCell ref="EIA2:EIC2"/>
    <mergeCell ref="EID2:EIF2"/>
    <mergeCell ref="EIG2:EII2"/>
    <mergeCell ref="EHF2:EHH2"/>
    <mergeCell ref="EHI2:EHK2"/>
    <mergeCell ref="EHL2:EHN2"/>
    <mergeCell ref="EHO2:EHQ2"/>
    <mergeCell ref="EHR2:EHT2"/>
    <mergeCell ref="EGQ2:EGS2"/>
    <mergeCell ref="EGT2:EGV2"/>
    <mergeCell ref="EGW2:EGY2"/>
    <mergeCell ref="EGZ2:EHB2"/>
    <mergeCell ref="EHC2:EHE2"/>
    <mergeCell ref="EGB2:EGD2"/>
    <mergeCell ref="EGE2:EGG2"/>
    <mergeCell ref="EGH2:EGJ2"/>
    <mergeCell ref="EGK2:EGM2"/>
    <mergeCell ref="EGN2:EGP2"/>
    <mergeCell ref="EFM2:EFO2"/>
    <mergeCell ref="EFP2:EFR2"/>
    <mergeCell ref="EFS2:EFU2"/>
    <mergeCell ref="EFV2:EFX2"/>
    <mergeCell ref="EFY2:EGA2"/>
    <mergeCell ref="EEX2:EEZ2"/>
    <mergeCell ref="EFA2:EFC2"/>
    <mergeCell ref="EFD2:EFF2"/>
    <mergeCell ref="EFG2:EFI2"/>
    <mergeCell ref="EFJ2:EFL2"/>
    <mergeCell ref="EEI2:EEK2"/>
    <mergeCell ref="EEL2:EEN2"/>
    <mergeCell ref="EEO2:EEQ2"/>
    <mergeCell ref="EER2:EET2"/>
    <mergeCell ref="EEU2:EEW2"/>
    <mergeCell ref="EDT2:EDV2"/>
    <mergeCell ref="EDW2:EDY2"/>
    <mergeCell ref="EDZ2:EEB2"/>
    <mergeCell ref="EEC2:EEE2"/>
    <mergeCell ref="EEF2:EEH2"/>
    <mergeCell ref="EDE2:EDG2"/>
    <mergeCell ref="EDH2:EDJ2"/>
    <mergeCell ref="EDK2:EDM2"/>
    <mergeCell ref="EDN2:EDP2"/>
    <mergeCell ref="EDQ2:EDS2"/>
    <mergeCell ref="ECP2:ECR2"/>
    <mergeCell ref="ECS2:ECU2"/>
    <mergeCell ref="ECV2:ECX2"/>
    <mergeCell ref="ECY2:EDA2"/>
    <mergeCell ref="EDB2:EDD2"/>
    <mergeCell ref="ECA2:ECC2"/>
    <mergeCell ref="ECD2:ECF2"/>
    <mergeCell ref="ECG2:ECI2"/>
    <mergeCell ref="ECJ2:ECL2"/>
    <mergeCell ref="ECM2:ECO2"/>
    <mergeCell ref="EBL2:EBN2"/>
    <mergeCell ref="EBO2:EBQ2"/>
    <mergeCell ref="EBR2:EBT2"/>
    <mergeCell ref="EBU2:EBW2"/>
    <mergeCell ref="EBX2:EBZ2"/>
    <mergeCell ref="EAW2:EAY2"/>
    <mergeCell ref="EAZ2:EBB2"/>
    <mergeCell ref="EBC2:EBE2"/>
    <mergeCell ref="EBF2:EBH2"/>
    <mergeCell ref="EBI2:EBK2"/>
    <mergeCell ref="EAH2:EAJ2"/>
    <mergeCell ref="EAK2:EAM2"/>
    <mergeCell ref="EAN2:EAP2"/>
    <mergeCell ref="EAQ2:EAS2"/>
    <mergeCell ref="EAT2:EAV2"/>
    <mergeCell ref="DZS2:DZU2"/>
    <mergeCell ref="DZV2:DZX2"/>
    <mergeCell ref="DZY2:EAA2"/>
    <mergeCell ref="EAB2:EAD2"/>
    <mergeCell ref="EAE2:EAG2"/>
    <mergeCell ref="DZD2:DZF2"/>
    <mergeCell ref="DZG2:DZI2"/>
    <mergeCell ref="DZJ2:DZL2"/>
    <mergeCell ref="DZM2:DZO2"/>
    <mergeCell ref="DZP2:DZR2"/>
    <mergeCell ref="DYO2:DYQ2"/>
    <mergeCell ref="DYR2:DYT2"/>
    <mergeCell ref="DYU2:DYW2"/>
    <mergeCell ref="DYX2:DYZ2"/>
    <mergeCell ref="DZA2:DZC2"/>
    <mergeCell ref="DXZ2:DYB2"/>
    <mergeCell ref="DYC2:DYE2"/>
    <mergeCell ref="DYF2:DYH2"/>
    <mergeCell ref="DYI2:DYK2"/>
    <mergeCell ref="DYL2:DYN2"/>
    <mergeCell ref="DXK2:DXM2"/>
    <mergeCell ref="DXN2:DXP2"/>
    <mergeCell ref="DXQ2:DXS2"/>
    <mergeCell ref="DXT2:DXV2"/>
    <mergeCell ref="DXW2:DXY2"/>
    <mergeCell ref="DWV2:DWX2"/>
    <mergeCell ref="DWY2:DXA2"/>
    <mergeCell ref="DXB2:DXD2"/>
    <mergeCell ref="DXE2:DXG2"/>
    <mergeCell ref="DXH2:DXJ2"/>
    <mergeCell ref="DWG2:DWI2"/>
    <mergeCell ref="DWJ2:DWL2"/>
    <mergeCell ref="DWM2:DWO2"/>
    <mergeCell ref="DWP2:DWR2"/>
    <mergeCell ref="DWS2:DWU2"/>
    <mergeCell ref="DVR2:DVT2"/>
    <mergeCell ref="DVU2:DVW2"/>
    <mergeCell ref="DVX2:DVZ2"/>
    <mergeCell ref="DWA2:DWC2"/>
    <mergeCell ref="DWD2:DWF2"/>
    <mergeCell ref="DVC2:DVE2"/>
    <mergeCell ref="DVF2:DVH2"/>
    <mergeCell ref="DVI2:DVK2"/>
    <mergeCell ref="DVL2:DVN2"/>
    <mergeCell ref="DVO2:DVQ2"/>
    <mergeCell ref="DUN2:DUP2"/>
    <mergeCell ref="DUQ2:DUS2"/>
    <mergeCell ref="DUT2:DUV2"/>
    <mergeCell ref="DUW2:DUY2"/>
    <mergeCell ref="DUZ2:DVB2"/>
    <mergeCell ref="DTY2:DUA2"/>
    <mergeCell ref="DUB2:DUD2"/>
    <mergeCell ref="DUE2:DUG2"/>
    <mergeCell ref="DUH2:DUJ2"/>
    <mergeCell ref="DUK2:DUM2"/>
    <mergeCell ref="DTJ2:DTL2"/>
    <mergeCell ref="DTM2:DTO2"/>
    <mergeCell ref="DTP2:DTR2"/>
    <mergeCell ref="DTS2:DTU2"/>
    <mergeCell ref="DTV2:DTX2"/>
    <mergeCell ref="DSU2:DSW2"/>
    <mergeCell ref="DSX2:DSZ2"/>
    <mergeCell ref="DTA2:DTC2"/>
    <mergeCell ref="DTD2:DTF2"/>
    <mergeCell ref="DTG2:DTI2"/>
    <mergeCell ref="DSF2:DSH2"/>
    <mergeCell ref="DSI2:DSK2"/>
    <mergeCell ref="DSL2:DSN2"/>
    <mergeCell ref="DSO2:DSQ2"/>
    <mergeCell ref="DSR2:DST2"/>
    <mergeCell ref="DRQ2:DRS2"/>
    <mergeCell ref="DRT2:DRV2"/>
    <mergeCell ref="DRW2:DRY2"/>
    <mergeCell ref="DRZ2:DSB2"/>
    <mergeCell ref="DSC2:DSE2"/>
    <mergeCell ref="DRB2:DRD2"/>
    <mergeCell ref="DRE2:DRG2"/>
    <mergeCell ref="DRH2:DRJ2"/>
    <mergeCell ref="DRK2:DRM2"/>
    <mergeCell ref="DRN2:DRP2"/>
    <mergeCell ref="DQM2:DQO2"/>
    <mergeCell ref="DQP2:DQR2"/>
    <mergeCell ref="DQS2:DQU2"/>
    <mergeCell ref="DQV2:DQX2"/>
    <mergeCell ref="DQY2:DRA2"/>
    <mergeCell ref="DPX2:DPZ2"/>
    <mergeCell ref="DQA2:DQC2"/>
    <mergeCell ref="DQD2:DQF2"/>
    <mergeCell ref="DQG2:DQI2"/>
    <mergeCell ref="DQJ2:DQL2"/>
    <mergeCell ref="DPI2:DPK2"/>
    <mergeCell ref="DPL2:DPN2"/>
    <mergeCell ref="DPO2:DPQ2"/>
    <mergeCell ref="DPR2:DPT2"/>
    <mergeCell ref="DPU2:DPW2"/>
    <mergeCell ref="DOT2:DOV2"/>
    <mergeCell ref="DOW2:DOY2"/>
    <mergeCell ref="DOZ2:DPB2"/>
    <mergeCell ref="DPC2:DPE2"/>
    <mergeCell ref="DPF2:DPH2"/>
    <mergeCell ref="DOE2:DOG2"/>
    <mergeCell ref="DOH2:DOJ2"/>
    <mergeCell ref="DOK2:DOM2"/>
    <mergeCell ref="DON2:DOP2"/>
    <mergeCell ref="DOQ2:DOS2"/>
    <mergeCell ref="DNP2:DNR2"/>
    <mergeCell ref="DNS2:DNU2"/>
    <mergeCell ref="DNV2:DNX2"/>
    <mergeCell ref="DNY2:DOA2"/>
    <mergeCell ref="DOB2:DOD2"/>
    <mergeCell ref="DNA2:DNC2"/>
    <mergeCell ref="DND2:DNF2"/>
    <mergeCell ref="DNG2:DNI2"/>
    <mergeCell ref="DNJ2:DNL2"/>
    <mergeCell ref="DNM2:DNO2"/>
    <mergeCell ref="DML2:DMN2"/>
    <mergeCell ref="DMO2:DMQ2"/>
    <mergeCell ref="DMR2:DMT2"/>
    <mergeCell ref="DMU2:DMW2"/>
    <mergeCell ref="DMX2:DMZ2"/>
    <mergeCell ref="DLW2:DLY2"/>
    <mergeCell ref="DLZ2:DMB2"/>
    <mergeCell ref="DMC2:DME2"/>
    <mergeCell ref="DMF2:DMH2"/>
    <mergeCell ref="DMI2:DMK2"/>
    <mergeCell ref="DLH2:DLJ2"/>
    <mergeCell ref="DLK2:DLM2"/>
    <mergeCell ref="DLN2:DLP2"/>
    <mergeCell ref="DLQ2:DLS2"/>
    <mergeCell ref="DLT2:DLV2"/>
    <mergeCell ref="DKS2:DKU2"/>
    <mergeCell ref="DKV2:DKX2"/>
    <mergeCell ref="DKY2:DLA2"/>
    <mergeCell ref="DLB2:DLD2"/>
    <mergeCell ref="DLE2:DLG2"/>
    <mergeCell ref="DKD2:DKF2"/>
    <mergeCell ref="DKG2:DKI2"/>
    <mergeCell ref="DKJ2:DKL2"/>
    <mergeCell ref="DKM2:DKO2"/>
    <mergeCell ref="DKP2:DKR2"/>
    <mergeCell ref="DJO2:DJQ2"/>
    <mergeCell ref="DJR2:DJT2"/>
    <mergeCell ref="DJU2:DJW2"/>
    <mergeCell ref="DJX2:DJZ2"/>
    <mergeCell ref="DKA2:DKC2"/>
    <mergeCell ref="DIZ2:DJB2"/>
    <mergeCell ref="DJC2:DJE2"/>
    <mergeCell ref="DJF2:DJH2"/>
    <mergeCell ref="DJI2:DJK2"/>
    <mergeCell ref="DJL2:DJN2"/>
    <mergeCell ref="DIK2:DIM2"/>
    <mergeCell ref="DIN2:DIP2"/>
    <mergeCell ref="DIQ2:DIS2"/>
    <mergeCell ref="DIT2:DIV2"/>
    <mergeCell ref="DIW2:DIY2"/>
    <mergeCell ref="DHV2:DHX2"/>
    <mergeCell ref="DHY2:DIA2"/>
    <mergeCell ref="DIB2:DID2"/>
    <mergeCell ref="DIE2:DIG2"/>
    <mergeCell ref="DIH2:DIJ2"/>
    <mergeCell ref="DHG2:DHI2"/>
    <mergeCell ref="DHJ2:DHL2"/>
    <mergeCell ref="DHM2:DHO2"/>
    <mergeCell ref="DHP2:DHR2"/>
    <mergeCell ref="DHS2:DHU2"/>
    <mergeCell ref="DGR2:DGT2"/>
    <mergeCell ref="DGU2:DGW2"/>
    <mergeCell ref="DGX2:DGZ2"/>
    <mergeCell ref="DHA2:DHC2"/>
    <mergeCell ref="DHD2:DHF2"/>
    <mergeCell ref="DGC2:DGE2"/>
    <mergeCell ref="DGF2:DGH2"/>
    <mergeCell ref="DGI2:DGK2"/>
    <mergeCell ref="DGL2:DGN2"/>
    <mergeCell ref="DGO2:DGQ2"/>
    <mergeCell ref="DFN2:DFP2"/>
    <mergeCell ref="DFQ2:DFS2"/>
    <mergeCell ref="DFT2:DFV2"/>
    <mergeCell ref="DFW2:DFY2"/>
    <mergeCell ref="DFZ2:DGB2"/>
    <mergeCell ref="DEY2:DFA2"/>
    <mergeCell ref="DFB2:DFD2"/>
    <mergeCell ref="DFE2:DFG2"/>
    <mergeCell ref="DFH2:DFJ2"/>
    <mergeCell ref="DFK2:DFM2"/>
    <mergeCell ref="DEJ2:DEL2"/>
    <mergeCell ref="DEM2:DEO2"/>
    <mergeCell ref="DEP2:DER2"/>
    <mergeCell ref="DES2:DEU2"/>
    <mergeCell ref="DEV2:DEX2"/>
    <mergeCell ref="DDU2:DDW2"/>
    <mergeCell ref="DDX2:DDZ2"/>
    <mergeCell ref="DEA2:DEC2"/>
    <mergeCell ref="DED2:DEF2"/>
    <mergeCell ref="DEG2:DEI2"/>
    <mergeCell ref="DDF2:DDH2"/>
    <mergeCell ref="DDI2:DDK2"/>
    <mergeCell ref="DDL2:DDN2"/>
    <mergeCell ref="DDO2:DDQ2"/>
    <mergeCell ref="DDR2:DDT2"/>
    <mergeCell ref="DCQ2:DCS2"/>
    <mergeCell ref="DCT2:DCV2"/>
    <mergeCell ref="DCW2:DCY2"/>
    <mergeCell ref="DCZ2:DDB2"/>
    <mergeCell ref="DDC2:DDE2"/>
    <mergeCell ref="DCB2:DCD2"/>
    <mergeCell ref="DCE2:DCG2"/>
    <mergeCell ref="DCH2:DCJ2"/>
    <mergeCell ref="DCK2:DCM2"/>
    <mergeCell ref="DCN2:DCP2"/>
    <mergeCell ref="DBM2:DBO2"/>
    <mergeCell ref="DBP2:DBR2"/>
    <mergeCell ref="DBS2:DBU2"/>
    <mergeCell ref="DBV2:DBX2"/>
    <mergeCell ref="DBY2:DCA2"/>
    <mergeCell ref="DAX2:DAZ2"/>
    <mergeCell ref="DBA2:DBC2"/>
    <mergeCell ref="DBD2:DBF2"/>
    <mergeCell ref="DBG2:DBI2"/>
    <mergeCell ref="DBJ2:DBL2"/>
    <mergeCell ref="DAI2:DAK2"/>
    <mergeCell ref="DAL2:DAN2"/>
    <mergeCell ref="DAO2:DAQ2"/>
    <mergeCell ref="DAR2:DAT2"/>
    <mergeCell ref="DAU2:DAW2"/>
    <mergeCell ref="CZT2:CZV2"/>
    <mergeCell ref="CZW2:CZY2"/>
    <mergeCell ref="CZZ2:DAB2"/>
    <mergeCell ref="DAC2:DAE2"/>
    <mergeCell ref="DAF2:DAH2"/>
    <mergeCell ref="CZE2:CZG2"/>
    <mergeCell ref="CZH2:CZJ2"/>
    <mergeCell ref="CZK2:CZM2"/>
    <mergeCell ref="CZN2:CZP2"/>
    <mergeCell ref="CZQ2:CZS2"/>
    <mergeCell ref="CYP2:CYR2"/>
    <mergeCell ref="CYS2:CYU2"/>
    <mergeCell ref="CYV2:CYX2"/>
    <mergeCell ref="CYY2:CZA2"/>
    <mergeCell ref="CZB2:CZD2"/>
    <mergeCell ref="CYA2:CYC2"/>
    <mergeCell ref="CYD2:CYF2"/>
    <mergeCell ref="CYG2:CYI2"/>
    <mergeCell ref="CYJ2:CYL2"/>
    <mergeCell ref="CYM2:CYO2"/>
    <mergeCell ref="CXL2:CXN2"/>
    <mergeCell ref="CXO2:CXQ2"/>
    <mergeCell ref="CXR2:CXT2"/>
    <mergeCell ref="CXU2:CXW2"/>
    <mergeCell ref="CXX2:CXZ2"/>
    <mergeCell ref="CWW2:CWY2"/>
    <mergeCell ref="CWZ2:CXB2"/>
    <mergeCell ref="CXC2:CXE2"/>
    <mergeCell ref="CXF2:CXH2"/>
    <mergeCell ref="CXI2:CXK2"/>
    <mergeCell ref="CWH2:CWJ2"/>
    <mergeCell ref="CWK2:CWM2"/>
    <mergeCell ref="CWN2:CWP2"/>
    <mergeCell ref="CWQ2:CWS2"/>
    <mergeCell ref="CWT2:CWV2"/>
    <mergeCell ref="CVS2:CVU2"/>
    <mergeCell ref="CVV2:CVX2"/>
    <mergeCell ref="CVY2:CWA2"/>
    <mergeCell ref="CWB2:CWD2"/>
    <mergeCell ref="CWE2:CWG2"/>
    <mergeCell ref="CVD2:CVF2"/>
    <mergeCell ref="CVG2:CVI2"/>
    <mergeCell ref="CVJ2:CVL2"/>
    <mergeCell ref="CVM2:CVO2"/>
    <mergeCell ref="CVP2:CVR2"/>
    <mergeCell ref="CUO2:CUQ2"/>
    <mergeCell ref="CUR2:CUT2"/>
    <mergeCell ref="CUU2:CUW2"/>
    <mergeCell ref="CUX2:CUZ2"/>
    <mergeCell ref="CVA2:CVC2"/>
    <mergeCell ref="CTZ2:CUB2"/>
    <mergeCell ref="CUC2:CUE2"/>
    <mergeCell ref="CUF2:CUH2"/>
    <mergeCell ref="CUI2:CUK2"/>
    <mergeCell ref="CUL2:CUN2"/>
    <mergeCell ref="CTK2:CTM2"/>
    <mergeCell ref="CTN2:CTP2"/>
    <mergeCell ref="CTQ2:CTS2"/>
    <mergeCell ref="CTT2:CTV2"/>
    <mergeCell ref="CTW2:CTY2"/>
    <mergeCell ref="CSV2:CSX2"/>
    <mergeCell ref="CSY2:CTA2"/>
    <mergeCell ref="CTB2:CTD2"/>
    <mergeCell ref="CTE2:CTG2"/>
    <mergeCell ref="CTH2:CTJ2"/>
    <mergeCell ref="CSG2:CSI2"/>
    <mergeCell ref="CSJ2:CSL2"/>
    <mergeCell ref="CSM2:CSO2"/>
    <mergeCell ref="CSP2:CSR2"/>
    <mergeCell ref="CSS2:CSU2"/>
    <mergeCell ref="CRR2:CRT2"/>
    <mergeCell ref="CRU2:CRW2"/>
    <mergeCell ref="CRX2:CRZ2"/>
    <mergeCell ref="CSA2:CSC2"/>
    <mergeCell ref="CSD2:CSF2"/>
    <mergeCell ref="CRC2:CRE2"/>
    <mergeCell ref="CRF2:CRH2"/>
    <mergeCell ref="CRI2:CRK2"/>
    <mergeCell ref="CRL2:CRN2"/>
    <mergeCell ref="CRO2:CRQ2"/>
    <mergeCell ref="CQN2:CQP2"/>
    <mergeCell ref="CQQ2:CQS2"/>
    <mergeCell ref="CQT2:CQV2"/>
    <mergeCell ref="CQW2:CQY2"/>
    <mergeCell ref="CQZ2:CRB2"/>
    <mergeCell ref="CPY2:CQA2"/>
    <mergeCell ref="CQB2:CQD2"/>
    <mergeCell ref="CQE2:CQG2"/>
    <mergeCell ref="CQH2:CQJ2"/>
    <mergeCell ref="CQK2:CQM2"/>
    <mergeCell ref="CPJ2:CPL2"/>
    <mergeCell ref="CPM2:CPO2"/>
    <mergeCell ref="CPP2:CPR2"/>
    <mergeCell ref="CPS2:CPU2"/>
    <mergeCell ref="CPV2:CPX2"/>
    <mergeCell ref="COU2:COW2"/>
    <mergeCell ref="COX2:COZ2"/>
    <mergeCell ref="CPA2:CPC2"/>
    <mergeCell ref="CPD2:CPF2"/>
    <mergeCell ref="CPG2:CPI2"/>
    <mergeCell ref="COF2:COH2"/>
    <mergeCell ref="COI2:COK2"/>
    <mergeCell ref="COL2:CON2"/>
    <mergeCell ref="COO2:COQ2"/>
    <mergeCell ref="COR2:COT2"/>
    <mergeCell ref="CNQ2:CNS2"/>
    <mergeCell ref="CNT2:CNV2"/>
    <mergeCell ref="CNW2:CNY2"/>
    <mergeCell ref="CNZ2:COB2"/>
    <mergeCell ref="COC2:COE2"/>
    <mergeCell ref="CNB2:CND2"/>
    <mergeCell ref="CNE2:CNG2"/>
    <mergeCell ref="CNH2:CNJ2"/>
    <mergeCell ref="CNK2:CNM2"/>
    <mergeCell ref="CNN2:CNP2"/>
    <mergeCell ref="CMM2:CMO2"/>
    <mergeCell ref="CMP2:CMR2"/>
    <mergeCell ref="CMS2:CMU2"/>
    <mergeCell ref="CMV2:CMX2"/>
    <mergeCell ref="CMY2:CNA2"/>
    <mergeCell ref="CLX2:CLZ2"/>
    <mergeCell ref="CMA2:CMC2"/>
    <mergeCell ref="CMD2:CMF2"/>
    <mergeCell ref="CMG2:CMI2"/>
    <mergeCell ref="CMJ2:CML2"/>
    <mergeCell ref="CLI2:CLK2"/>
    <mergeCell ref="CLL2:CLN2"/>
    <mergeCell ref="CLO2:CLQ2"/>
    <mergeCell ref="CLR2:CLT2"/>
    <mergeCell ref="CLU2:CLW2"/>
    <mergeCell ref="CKT2:CKV2"/>
    <mergeCell ref="CKW2:CKY2"/>
    <mergeCell ref="CKZ2:CLB2"/>
    <mergeCell ref="CLC2:CLE2"/>
    <mergeCell ref="CLF2:CLH2"/>
    <mergeCell ref="CKE2:CKG2"/>
    <mergeCell ref="CKH2:CKJ2"/>
    <mergeCell ref="CKK2:CKM2"/>
    <mergeCell ref="CKN2:CKP2"/>
    <mergeCell ref="CKQ2:CKS2"/>
    <mergeCell ref="CJP2:CJR2"/>
    <mergeCell ref="CJS2:CJU2"/>
    <mergeCell ref="CJV2:CJX2"/>
    <mergeCell ref="CJY2:CKA2"/>
    <mergeCell ref="CKB2:CKD2"/>
    <mergeCell ref="CJA2:CJC2"/>
    <mergeCell ref="CJD2:CJF2"/>
    <mergeCell ref="CJG2:CJI2"/>
    <mergeCell ref="CJJ2:CJL2"/>
    <mergeCell ref="CJM2:CJO2"/>
    <mergeCell ref="CIL2:CIN2"/>
    <mergeCell ref="CIO2:CIQ2"/>
    <mergeCell ref="CIR2:CIT2"/>
    <mergeCell ref="CIU2:CIW2"/>
    <mergeCell ref="CIX2:CIZ2"/>
    <mergeCell ref="CHW2:CHY2"/>
    <mergeCell ref="CHZ2:CIB2"/>
    <mergeCell ref="CIC2:CIE2"/>
    <mergeCell ref="CIF2:CIH2"/>
    <mergeCell ref="CII2:CIK2"/>
    <mergeCell ref="CHH2:CHJ2"/>
    <mergeCell ref="CHK2:CHM2"/>
    <mergeCell ref="CHN2:CHP2"/>
    <mergeCell ref="CHQ2:CHS2"/>
    <mergeCell ref="CHT2:CHV2"/>
    <mergeCell ref="CGS2:CGU2"/>
    <mergeCell ref="CGV2:CGX2"/>
    <mergeCell ref="CGY2:CHA2"/>
    <mergeCell ref="CHB2:CHD2"/>
    <mergeCell ref="CHE2:CHG2"/>
    <mergeCell ref="CGD2:CGF2"/>
    <mergeCell ref="CGG2:CGI2"/>
    <mergeCell ref="CGJ2:CGL2"/>
    <mergeCell ref="CGM2:CGO2"/>
    <mergeCell ref="CGP2:CGR2"/>
    <mergeCell ref="CFO2:CFQ2"/>
    <mergeCell ref="CFR2:CFT2"/>
    <mergeCell ref="CFU2:CFW2"/>
    <mergeCell ref="CFX2:CFZ2"/>
    <mergeCell ref="CGA2:CGC2"/>
    <mergeCell ref="CEZ2:CFB2"/>
    <mergeCell ref="CFC2:CFE2"/>
    <mergeCell ref="CFF2:CFH2"/>
    <mergeCell ref="CFI2:CFK2"/>
    <mergeCell ref="CFL2:CFN2"/>
    <mergeCell ref="CEK2:CEM2"/>
    <mergeCell ref="CEN2:CEP2"/>
    <mergeCell ref="CEQ2:CES2"/>
    <mergeCell ref="CET2:CEV2"/>
    <mergeCell ref="CEW2:CEY2"/>
    <mergeCell ref="CDV2:CDX2"/>
    <mergeCell ref="CDY2:CEA2"/>
    <mergeCell ref="CEB2:CED2"/>
    <mergeCell ref="CEE2:CEG2"/>
    <mergeCell ref="CEH2:CEJ2"/>
    <mergeCell ref="CDG2:CDI2"/>
    <mergeCell ref="CDJ2:CDL2"/>
    <mergeCell ref="CDM2:CDO2"/>
    <mergeCell ref="CDP2:CDR2"/>
    <mergeCell ref="CDS2:CDU2"/>
    <mergeCell ref="CCR2:CCT2"/>
    <mergeCell ref="CCU2:CCW2"/>
    <mergeCell ref="CCX2:CCZ2"/>
    <mergeCell ref="CDA2:CDC2"/>
    <mergeCell ref="CDD2:CDF2"/>
    <mergeCell ref="CCC2:CCE2"/>
    <mergeCell ref="CCF2:CCH2"/>
    <mergeCell ref="CCI2:CCK2"/>
    <mergeCell ref="CCL2:CCN2"/>
    <mergeCell ref="CCO2:CCQ2"/>
    <mergeCell ref="CBN2:CBP2"/>
    <mergeCell ref="CBQ2:CBS2"/>
    <mergeCell ref="CBT2:CBV2"/>
    <mergeCell ref="CBW2:CBY2"/>
    <mergeCell ref="CBZ2:CCB2"/>
    <mergeCell ref="CAY2:CBA2"/>
    <mergeCell ref="CBB2:CBD2"/>
    <mergeCell ref="CBE2:CBG2"/>
    <mergeCell ref="CBH2:CBJ2"/>
    <mergeCell ref="CBK2:CBM2"/>
    <mergeCell ref="CAJ2:CAL2"/>
    <mergeCell ref="CAM2:CAO2"/>
    <mergeCell ref="CAP2:CAR2"/>
    <mergeCell ref="CAS2:CAU2"/>
    <mergeCell ref="CAV2:CAX2"/>
    <mergeCell ref="BZU2:BZW2"/>
    <mergeCell ref="BZX2:BZZ2"/>
    <mergeCell ref="CAA2:CAC2"/>
    <mergeCell ref="CAD2:CAF2"/>
    <mergeCell ref="CAG2:CAI2"/>
    <mergeCell ref="BZF2:BZH2"/>
    <mergeCell ref="BZI2:BZK2"/>
    <mergeCell ref="BZL2:BZN2"/>
    <mergeCell ref="BZO2:BZQ2"/>
    <mergeCell ref="BZR2:BZT2"/>
    <mergeCell ref="BYQ2:BYS2"/>
    <mergeCell ref="BYT2:BYV2"/>
    <mergeCell ref="BYW2:BYY2"/>
    <mergeCell ref="BYZ2:BZB2"/>
    <mergeCell ref="BZC2:BZE2"/>
    <mergeCell ref="BYB2:BYD2"/>
    <mergeCell ref="BYE2:BYG2"/>
    <mergeCell ref="BYH2:BYJ2"/>
    <mergeCell ref="BYK2:BYM2"/>
    <mergeCell ref="BYN2:BYP2"/>
    <mergeCell ref="BXM2:BXO2"/>
    <mergeCell ref="BXP2:BXR2"/>
    <mergeCell ref="BXS2:BXU2"/>
    <mergeCell ref="BXV2:BXX2"/>
    <mergeCell ref="BXY2:BYA2"/>
    <mergeCell ref="BWX2:BWZ2"/>
    <mergeCell ref="BXA2:BXC2"/>
    <mergeCell ref="BXD2:BXF2"/>
    <mergeCell ref="BXG2:BXI2"/>
    <mergeCell ref="BXJ2:BXL2"/>
    <mergeCell ref="BWI2:BWK2"/>
    <mergeCell ref="BWL2:BWN2"/>
    <mergeCell ref="BWO2:BWQ2"/>
    <mergeCell ref="BWR2:BWT2"/>
    <mergeCell ref="BWU2:BWW2"/>
    <mergeCell ref="BVT2:BVV2"/>
    <mergeCell ref="BVW2:BVY2"/>
    <mergeCell ref="BVZ2:BWB2"/>
    <mergeCell ref="BWC2:BWE2"/>
    <mergeCell ref="BWF2:BWH2"/>
    <mergeCell ref="BVE2:BVG2"/>
    <mergeCell ref="BVH2:BVJ2"/>
    <mergeCell ref="BVK2:BVM2"/>
    <mergeCell ref="BVN2:BVP2"/>
    <mergeCell ref="BVQ2:BVS2"/>
    <mergeCell ref="BUP2:BUR2"/>
    <mergeCell ref="BUS2:BUU2"/>
    <mergeCell ref="BUV2:BUX2"/>
    <mergeCell ref="BUY2:BVA2"/>
    <mergeCell ref="BVB2:BVD2"/>
    <mergeCell ref="BUA2:BUC2"/>
    <mergeCell ref="BUD2:BUF2"/>
    <mergeCell ref="BUG2:BUI2"/>
    <mergeCell ref="BUJ2:BUL2"/>
    <mergeCell ref="BUM2:BUO2"/>
    <mergeCell ref="BTL2:BTN2"/>
    <mergeCell ref="BTO2:BTQ2"/>
    <mergeCell ref="BTR2:BTT2"/>
    <mergeCell ref="BTU2:BTW2"/>
    <mergeCell ref="BTX2:BTZ2"/>
    <mergeCell ref="BSW2:BSY2"/>
    <mergeCell ref="BSZ2:BTB2"/>
    <mergeCell ref="BTC2:BTE2"/>
    <mergeCell ref="BTF2:BTH2"/>
    <mergeCell ref="BTI2:BTK2"/>
    <mergeCell ref="BSH2:BSJ2"/>
    <mergeCell ref="BSK2:BSM2"/>
    <mergeCell ref="BSN2:BSP2"/>
    <mergeCell ref="BSQ2:BSS2"/>
    <mergeCell ref="BST2:BSV2"/>
    <mergeCell ref="BRS2:BRU2"/>
    <mergeCell ref="BRV2:BRX2"/>
    <mergeCell ref="BRY2:BSA2"/>
    <mergeCell ref="BSB2:BSD2"/>
    <mergeCell ref="BSE2:BSG2"/>
    <mergeCell ref="BRD2:BRF2"/>
    <mergeCell ref="BRG2:BRI2"/>
    <mergeCell ref="BRJ2:BRL2"/>
    <mergeCell ref="BRM2:BRO2"/>
    <mergeCell ref="BRP2:BRR2"/>
    <mergeCell ref="BQO2:BQQ2"/>
    <mergeCell ref="BQR2:BQT2"/>
    <mergeCell ref="BQU2:BQW2"/>
    <mergeCell ref="BQX2:BQZ2"/>
    <mergeCell ref="BRA2:BRC2"/>
    <mergeCell ref="BPZ2:BQB2"/>
    <mergeCell ref="BQC2:BQE2"/>
    <mergeCell ref="BQF2:BQH2"/>
    <mergeCell ref="BQI2:BQK2"/>
    <mergeCell ref="BQL2:BQN2"/>
    <mergeCell ref="BPK2:BPM2"/>
    <mergeCell ref="BPN2:BPP2"/>
    <mergeCell ref="BPQ2:BPS2"/>
    <mergeCell ref="BPT2:BPV2"/>
    <mergeCell ref="BPW2:BPY2"/>
    <mergeCell ref="BOV2:BOX2"/>
    <mergeCell ref="BOY2:BPA2"/>
    <mergeCell ref="BPB2:BPD2"/>
    <mergeCell ref="BPE2:BPG2"/>
    <mergeCell ref="BPH2:BPJ2"/>
    <mergeCell ref="BOG2:BOI2"/>
    <mergeCell ref="BOJ2:BOL2"/>
    <mergeCell ref="BOM2:BOO2"/>
    <mergeCell ref="BOP2:BOR2"/>
    <mergeCell ref="BOS2:BOU2"/>
    <mergeCell ref="BNR2:BNT2"/>
    <mergeCell ref="BNU2:BNW2"/>
    <mergeCell ref="BNX2:BNZ2"/>
    <mergeCell ref="BOA2:BOC2"/>
    <mergeCell ref="BOD2:BOF2"/>
    <mergeCell ref="BNC2:BNE2"/>
    <mergeCell ref="BNF2:BNH2"/>
    <mergeCell ref="BNI2:BNK2"/>
    <mergeCell ref="BNL2:BNN2"/>
    <mergeCell ref="BNO2:BNQ2"/>
    <mergeCell ref="BMN2:BMP2"/>
    <mergeCell ref="BMQ2:BMS2"/>
    <mergeCell ref="BMT2:BMV2"/>
    <mergeCell ref="BMW2:BMY2"/>
    <mergeCell ref="BMZ2:BNB2"/>
    <mergeCell ref="BLY2:BMA2"/>
    <mergeCell ref="BMB2:BMD2"/>
    <mergeCell ref="BME2:BMG2"/>
    <mergeCell ref="BMH2:BMJ2"/>
    <mergeCell ref="BMK2:BMM2"/>
    <mergeCell ref="BLJ2:BLL2"/>
    <mergeCell ref="BLM2:BLO2"/>
    <mergeCell ref="BLP2:BLR2"/>
    <mergeCell ref="BLS2:BLU2"/>
    <mergeCell ref="BLV2:BLX2"/>
    <mergeCell ref="BKU2:BKW2"/>
    <mergeCell ref="BKX2:BKZ2"/>
    <mergeCell ref="BLA2:BLC2"/>
    <mergeCell ref="BLD2:BLF2"/>
    <mergeCell ref="BLG2:BLI2"/>
    <mergeCell ref="BKF2:BKH2"/>
    <mergeCell ref="BKI2:BKK2"/>
    <mergeCell ref="BKL2:BKN2"/>
    <mergeCell ref="BKO2:BKQ2"/>
    <mergeCell ref="BKR2:BKT2"/>
    <mergeCell ref="BJQ2:BJS2"/>
    <mergeCell ref="BJT2:BJV2"/>
    <mergeCell ref="BJW2:BJY2"/>
    <mergeCell ref="BJZ2:BKB2"/>
    <mergeCell ref="BKC2:BKE2"/>
    <mergeCell ref="BJB2:BJD2"/>
    <mergeCell ref="BJE2:BJG2"/>
    <mergeCell ref="BJH2:BJJ2"/>
    <mergeCell ref="BJK2:BJM2"/>
    <mergeCell ref="BJN2:BJP2"/>
    <mergeCell ref="BIM2:BIO2"/>
    <mergeCell ref="BIP2:BIR2"/>
    <mergeCell ref="BIS2:BIU2"/>
    <mergeCell ref="BIV2:BIX2"/>
    <mergeCell ref="BIY2:BJA2"/>
    <mergeCell ref="BHX2:BHZ2"/>
    <mergeCell ref="BIA2:BIC2"/>
    <mergeCell ref="BID2:BIF2"/>
    <mergeCell ref="BIG2:BII2"/>
    <mergeCell ref="BIJ2:BIL2"/>
    <mergeCell ref="BHI2:BHK2"/>
    <mergeCell ref="BHL2:BHN2"/>
    <mergeCell ref="BHO2:BHQ2"/>
    <mergeCell ref="BHR2:BHT2"/>
    <mergeCell ref="BHU2:BHW2"/>
    <mergeCell ref="BGT2:BGV2"/>
    <mergeCell ref="BGW2:BGY2"/>
    <mergeCell ref="BGZ2:BHB2"/>
    <mergeCell ref="BHC2:BHE2"/>
    <mergeCell ref="BHF2:BHH2"/>
    <mergeCell ref="BGE2:BGG2"/>
    <mergeCell ref="BGH2:BGJ2"/>
    <mergeCell ref="BGK2:BGM2"/>
    <mergeCell ref="BGN2:BGP2"/>
    <mergeCell ref="BGQ2:BGS2"/>
    <mergeCell ref="BFP2:BFR2"/>
    <mergeCell ref="BFS2:BFU2"/>
    <mergeCell ref="BFV2:BFX2"/>
    <mergeCell ref="BFY2:BGA2"/>
    <mergeCell ref="BGB2:BGD2"/>
    <mergeCell ref="BFA2:BFC2"/>
    <mergeCell ref="BFD2:BFF2"/>
    <mergeCell ref="BFG2:BFI2"/>
    <mergeCell ref="BFJ2:BFL2"/>
    <mergeCell ref="BFM2:BFO2"/>
    <mergeCell ref="BEL2:BEN2"/>
    <mergeCell ref="BEO2:BEQ2"/>
    <mergeCell ref="BER2:BET2"/>
    <mergeCell ref="BEU2:BEW2"/>
    <mergeCell ref="BEX2:BEZ2"/>
    <mergeCell ref="BDW2:BDY2"/>
    <mergeCell ref="BDZ2:BEB2"/>
    <mergeCell ref="BEC2:BEE2"/>
    <mergeCell ref="BEF2:BEH2"/>
    <mergeCell ref="BEI2:BEK2"/>
    <mergeCell ref="BDH2:BDJ2"/>
    <mergeCell ref="BDK2:BDM2"/>
    <mergeCell ref="BDN2:BDP2"/>
    <mergeCell ref="BDQ2:BDS2"/>
    <mergeCell ref="BDT2:BDV2"/>
    <mergeCell ref="BCS2:BCU2"/>
    <mergeCell ref="BCV2:BCX2"/>
    <mergeCell ref="BCY2:BDA2"/>
    <mergeCell ref="BDB2:BDD2"/>
    <mergeCell ref="BDE2:BDG2"/>
    <mergeCell ref="BCD2:BCF2"/>
    <mergeCell ref="BCG2:BCI2"/>
    <mergeCell ref="BCJ2:BCL2"/>
    <mergeCell ref="BCM2:BCO2"/>
    <mergeCell ref="BCP2:BCR2"/>
    <mergeCell ref="BBO2:BBQ2"/>
    <mergeCell ref="BBR2:BBT2"/>
    <mergeCell ref="BBU2:BBW2"/>
    <mergeCell ref="BBX2:BBZ2"/>
    <mergeCell ref="BCA2:BCC2"/>
    <mergeCell ref="BAZ2:BBB2"/>
    <mergeCell ref="BBC2:BBE2"/>
    <mergeCell ref="BBF2:BBH2"/>
    <mergeCell ref="BBI2:BBK2"/>
    <mergeCell ref="BBL2:BBN2"/>
    <mergeCell ref="BAK2:BAM2"/>
    <mergeCell ref="BAN2:BAP2"/>
    <mergeCell ref="BAQ2:BAS2"/>
    <mergeCell ref="BAT2:BAV2"/>
    <mergeCell ref="BAW2:BAY2"/>
    <mergeCell ref="AZV2:AZX2"/>
    <mergeCell ref="AZY2:BAA2"/>
    <mergeCell ref="BAB2:BAD2"/>
    <mergeCell ref="BAE2:BAG2"/>
    <mergeCell ref="BAH2:BAJ2"/>
    <mergeCell ref="AZG2:AZI2"/>
    <mergeCell ref="AZJ2:AZL2"/>
    <mergeCell ref="AZM2:AZO2"/>
    <mergeCell ref="AZP2:AZR2"/>
    <mergeCell ref="AZS2:AZU2"/>
    <mergeCell ref="AYR2:AYT2"/>
    <mergeCell ref="AYU2:AYW2"/>
    <mergeCell ref="AYX2:AYZ2"/>
    <mergeCell ref="AZA2:AZC2"/>
    <mergeCell ref="AZD2:AZF2"/>
    <mergeCell ref="AYC2:AYE2"/>
    <mergeCell ref="AYF2:AYH2"/>
    <mergeCell ref="AYI2:AYK2"/>
    <mergeCell ref="AYL2:AYN2"/>
    <mergeCell ref="AYO2:AYQ2"/>
    <mergeCell ref="AXN2:AXP2"/>
    <mergeCell ref="AXQ2:AXS2"/>
    <mergeCell ref="AXT2:AXV2"/>
    <mergeCell ref="AXW2:AXY2"/>
    <mergeCell ref="AXZ2:AYB2"/>
    <mergeCell ref="AWY2:AXA2"/>
    <mergeCell ref="AXB2:AXD2"/>
    <mergeCell ref="AXE2:AXG2"/>
    <mergeCell ref="AXH2:AXJ2"/>
    <mergeCell ref="AXK2:AXM2"/>
    <mergeCell ref="AWJ2:AWL2"/>
    <mergeCell ref="AWM2:AWO2"/>
    <mergeCell ref="AWP2:AWR2"/>
    <mergeCell ref="AWS2:AWU2"/>
    <mergeCell ref="AWV2:AWX2"/>
    <mergeCell ref="AVU2:AVW2"/>
    <mergeCell ref="AVX2:AVZ2"/>
    <mergeCell ref="AWA2:AWC2"/>
    <mergeCell ref="AWD2:AWF2"/>
    <mergeCell ref="AWG2:AWI2"/>
    <mergeCell ref="AVF2:AVH2"/>
    <mergeCell ref="AVI2:AVK2"/>
    <mergeCell ref="AVL2:AVN2"/>
    <mergeCell ref="AVO2:AVQ2"/>
    <mergeCell ref="AVR2:AVT2"/>
    <mergeCell ref="AUQ2:AUS2"/>
    <mergeCell ref="AUT2:AUV2"/>
    <mergeCell ref="AUW2:AUY2"/>
    <mergeCell ref="AUZ2:AVB2"/>
    <mergeCell ref="AVC2:AVE2"/>
    <mergeCell ref="AUB2:AUD2"/>
    <mergeCell ref="AUE2:AUG2"/>
    <mergeCell ref="AUH2:AUJ2"/>
    <mergeCell ref="AUK2:AUM2"/>
    <mergeCell ref="AUN2:AUP2"/>
    <mergeCell ref="ATM2:ATO2"/>
    <mergeCell ref="ATP2:ATR2"/>
    <mergeCell ref="ATS2:ATU2"/>
    <mergeCell ref="ATV2:ATX2"/>
    <mergeCell ref="ATY2:AUA2"/>
    <mergeCell ref="ASX2:ASZ2"/>
    <mergeCell ref="ATA2:ATC2"/>
    <mergeCell ref="ATD2:ATF2"/>
    <mergeCell ref="ATG2:ATI2"/>
    <mergeCell ref="ATJ2:ATL2"/>
    <mergeCell ref="ASI2:ASK2"/>
    <mergeCell ref="ASL2:ASN2"/>
    <mergeCell ref="ASO2:ASQ2"/>
    <mergeCell ref="ASR2:AST2"/>
    <mergeCell ref="ASU2:ASW2"/>
    <mergeCell ref="ART2:ARV2"/>
    <mergeCell ref="ARW2:ARY2"/>
    <mergeCell ref="ARZ2:ASB2"/>
    <mergeCell ref="ASC2:ASE2"/>
    <mergeCell ref="ASF2:ASH2"/>
    <mergeCell ref="ARE2:ARG2"/>
    <mergeCell ref="ARH2:ARJ2"/>
    <mergeCell ref="ARK2:ARM2"/>
    <mergeCell ref="ARN2:ARP2"/>
    <mergeCell ref="ARQ2:ARS2"/>
    <mergeCell ref="AQP2:AQR2"/>
    <mergeCell ref="AQS2:AQU2"/>
    <mergeCell ref="AQV2:AQX2"/>
    <mergeCell ref="AQY2:ARA2"/>
    <mergeCell ref="ARB2:ARD2"/>
    <mergeCell ref="AQA2:AQC2"/>
    <mergeCell ref="AQD2:AQF2"/>
    <mergeCell ref="AQG2:AQI2"/>
    <mergeCell ref="AQJ2:AQL2"/>
    <mergeCell ref="AQM2:AQO2"/>
    <mergeCell ref="APL2:APN2"/>
    <mergeCell ref="APO2:APQ2"/>
    <mergeCell ref="APR2:APT2"/>
    <mergeCell ref="APU2:APW2"/>
    <mergeCell ref="APX2:APZ2"/>
    <mergeCell ref="AOW2:AOY2"/>
    <mergeCell ref="AOZ2:APB2"/>
    <mergeCell ref="APC2:APE2"/>
    <mergeCell ref="APF2:APH2"/>
    <mergeCell ref="API2:APK2"/>
    <mergeCell ref="AOH2:AOJ2"/>
    <mergeCell ref="AOK2:AOM2"/>
    <mergeCell ref="AON2:AOP2"/>
    <mergeCell ref="AOQ2:AOS2"/>
    <mergeCell ref="AOT2:AOV2"/>
    <mergeCell ref="ANS2:ANU2"/>
    <mergeCell ref="ANV2:ANX2"/>
    <mergeCell ref="ANY2:AOA2"/>
    <mergeCell ref="AOB2:AOD2"/>
    <mergeCell ref="AOE2:AOG2"/>
    <mergeCell ref="AND2:ANF2"/>
    <mergeCell ref="ANG2:ANI2"/>
    <mergeCell ref="ANJ2:ANL2"/>
    <mergeCell ref="ANM2:ANO2"/>
    <mergeCell ref="ANP2:ANR2"/>
    <mergeCell ref="AMO2:AMQ2"/>
    <mergeCell ref="AMR2:AMT2"/>
    <mergeCell ref="AMU2:AMW2"/>
    <mergeCell ref="AMX2:AMZ2"/>
    <mergeCell ref="ANA2:ANC2"/>
    <mergeCell ref="ALZ2:AMB2"/>
    <mergeCell ref="AMC2:AME2"/>
    <mergeCell ref="AMF2:AMH2"/>
    <mergeCell ref="AMI2:AMK2"/>
    <mergeCell ref="AML2:AMN2"/>
    <mergeCell ref="ALK2:ALM2"/>
    <mergeCell ref="ALN2:ALP2"/>
    <mergeCell ref="ALQ2:ALS2"/>
    <mergeCell ref="ALT2:ALV2"/>
    <mergeCell ref="ALW2:ALY2"/>
    <mergeCell ref="AKV2:AKX2"/>
    <mergeCell ref="AKY2:ALA2"/>
    <mergeCell ref="ALB2:ALD2"/>
    <mergeCell ref="ALE2:ALG2"/>
    <mergeCell ref="ALH2:ALJ2"/>
    <mergeCell ref="AKG2:AKI2"/>
    <mergeCell ref="AKJ2:AKL2"/>
    <mergeCell ref="AKM2:AKO2"/>
    <mergeCell ref="AKP2:AKR2"/>
    <mergeCell ref="AKS2:AKU2"/>
    <mergeCell ref="AJR2:AJT2"/>
    <mergeCell ref="AJU2:AJW2"/>
    <mergeCell ref="AJX2:AJZ2"/>
    <mergeCell ref="AKA2:AKC2"/>
    <mergeCell ref="AKD2:AKF2"/>
    <mergeCell ref="AJC2:AJE2"/>
    <mergeCell ref="AJF2:AJH2"/>
    <mergeCell ref="AJI2:AJK2"/>
    <mergeCell ref="AJL2:AJN2"/>
    <mergeCell ref="AJO2:AJQ2"/>
    <mergeCell ref="AIN2:AIP2"/>
    <mergeCell ref="AIQ2:AIS2"/>
    <mergeCell ref="AIT2:AIV2"/>
    <mergeCell ref="AIW2:AIY2"/>
    <mergeCell ref="AIZ2:AJB2"/>
    <mergeCell ref="AHY2:AIA2"/>
    <mergeCell ref="AIB2:AID2"/>
    <mergeCell ref="AIE2:AIG2"/>
    <mergeCell ref="AIH2:AIJ2"/>
    <mergeCell ref="AIK2:AIM2"/>
    <mergeCell ref="AHJ2:AHL2"/>
    <mergeCell ref="AHM2:AHO2"/>
    <mergeCell ref="AHP2:AHR2"/>
    <mergeCell ref="AHS2:AHU2"/>
    <mergeCell ref="AHV2:AHX2"/>
    <mergeCell ref="AGU2:AGW2"/>
    <mergeCell ref="AGX2:AGZ2"/>
    <mergeCell ref="AHA2:AHC2"/>
    <mergeCell ref="AHD2:AHF2"/>
    <mergeCell ref="AHG2:AHI2"/>
    <mergeCell ref="AGF2:AGH2"/>
    <mergeCell ref="AGI2:AGK2"/>
    <mergeCell ref="AGL2:AGN2"/>
    <mergeCell ref="AGO2:AGQ2"/>
    <mergeCell ref="AGR2:AGT2"/>
    <mergeCell ref="AFQ2:AFS2"/>
    <mergeCell ref="AFT2:AFV2"/>
    <mergeCell ref="AFW2:AFY2"/>
    <mergeCell ref="AFZ2:AGB2"/>
    <mergeCell ref="AGC2:AGE2"/>
    <mergeCell ref="AFB2:AFD2"/>
    <mergeCell ref="AFE2:AFG2"/>
    <mergeCell ref="AFH2:AFJ2"/>
    <mergeCell ref="AFK2:AFM2"/>
    <mergeCell ref="AFN2:AFP2"/>
    <mergeCell ref="AEM2:AEO2"/>
    <mergeCell ref="AEP2:AER2"/>
    <mergeCell ref="AES2:AEU2"/>
    <mergeCell ref="AEV2:AEX2"/>
    <mergeCell ref="AEY2:AFA2"/>
    <mergeCell ref="ADX2:ADZ2"/>
    <mergeCell ref="AEA2:AEC2"/>
    <mergeCell ref="AED2:AEF2"/>
    <mergeCell ref="AEG2:AEI2"/>
    <mergeCell ref="AEJ2:AEL2"/>
    <mergeCell ref="ADI2:ADK2"/>
    <mergeCell ref="ADL2:ADN2"/>
    <mergeCell ref="ADO2:ADQ2"/>
    <mergeCell ref="ADR2:ADT2"/>
    <mergeCell ref="ADU2:ADW2"/>
    <mergeCell ref="ACT2:ACV2"/>
    <mergeCell ref="ACW2:ACY2"/>
    <mergeCell ref="ACZ2:ADB2"/>
    <mergeCell ref="ADC2:ADE2"/>
    <mergeCell ref="ADF2:ADH2"/>
    <mergeCell ref="ACE2:ACG2"/>
    <mergeCell ref="ACH2:ACJ2"/>
    <mergeCell ref="ACK2:ACM2"/>
    <mergeCell ref="ACN2:ACP2"/>
    <mergeCell ref="ACQ2:ACS2"/>
    <mergeCell ref="ABP2:ABR2"/>
    <mergeCell ref="ABS2:ABU2"/>
    <mergeCell ref="ABV2:ABX2"/>
    <mergeCell ref="ABY2:ACA2"/>
    <mergeCell ref="ACB2:ACD2"/>
    <mergeCell ref="ABA2:ABC2"/>
    <mergeCell ref="ABD2:ABF2"/>
    <mergeCell ref="ABG2:ABI2"/>
    <mergeCell ref="ABJ2:ABL2"/>
    <mergeCell ref="ABM2:ABO2"/>
    <mergeCell ref="AAL2:AAN2"/>
    <mergeCell ref="AAO2:AAQ2"/>
    <mergeCell ref="AAR2:AAT2"/>
    <mergeCell ref="AAU2:AAW2"/>
    <mergeCell ref="AAX2:AAZ2"/>
    <mergeCell ref="ZW2:ZY2"/>
    <mergeCell ref="ZZ2:AAB2"/>
    <mergeCell ref="AAC2:AAE2"/>
    <mergeCell ref="AAF2:AAH2"/>
    <mergeCell ref="AAI2:AAK2"/>
    <mergeCell ref="ZH2:ZJ2"/>
    <mergeCell ref="ZK2:ZM2"/>
    <mergeCell ref="ZN2:ZP2"/>
    <mergeCell ref="ZQ2:ZS2"/>
    <mergeCell ref="ZT2:ZV2"/>
    <mergeCell ref="YS2:YU2"/>
    <mergeCell ref="YV2:YX2"/>
    <mergeCell ref="YY2:ZA2"/>
    <mergeCell ref="ZB2:ZD2"/>
    <mergeCell ref="ZE2:ZG2"/>
    <mergeCell ref="YD2:YF2"/>
    <mergeCell ref="YG2:YI2"/>
    <mergeCell ref="YJ2:YL2"/>
    <mergeCell ref="YM2:YO2"/>
    <mergeCell ref="YP2:YR2"/>
    <mergeCell ref="XO2:XQ2"/>
    <mergeCell ref="XR2:XT2"/>
    <mergeCell ref="XU2:XW2"/>
    <mergeCell ref="XX2:XZ2"/>
    <mergeCell ref="YA2:YC2"/>
    <mergeCell ref="WZ2:XB2"/>
    <mergeCell ref="XC2:XE2"/>
    <mergeCell ref="XF2:XH2"/>
    <mergeCell ref="XI2:XK2"/>
    <mergeCell ref="XL2:XN2"/>
    <mergeCell ref="WK2:WM2"/>
    <mergeCell ref="WN2:WP2"/>
    <mergeCell ref="WQ2:WS2"/>
    <mergeCell ref="WT2:WV2"/>
    <mergeCell ref="WW2:WY2"/>
    <mergeCell ref="VV2:VX2"/>
    <mergeCell ref="VY2:WA2"/>
    <mergeCell ref="WB2:WD2"/>
    <mergeCell ref="WE2:WG2"/>
    <mergeCell ref="WH2:WJ2"/>
    <mergeCell ref="VG2:VI2"/>
    <mergeCell ref="VJ2:VL2"/>
    <mergeCell ref="VM2:VO2"/>
    <mergeCell ref="VP2:VR2"/>
    <mergeCell ref="VS2:VU2"/>
    <mergeCell ref="UR2:UT2"/>
    <mergeCell ref="UU2:UW2"/>
    <mergeCell ref="UX2:UZ2"/>
    <mergeCell ref="VA2:VC2"/>
    <mergeCell ref="VD2:VF2"/>
    <mergeCell ref="UC2:UE2"/>
    <mergeCell ref="UF2:UH2"/>
    <mergeCell ref="UI2:UK2"/>
    <mergeCell ref="UL2:UN2"/>
    <mergeCell ref="UO2:UQ2"/>
    <mergeCell ref="TN2:TP2"/>
    <mergeCell ref="TQ2:TS2"/>
    <mergeCell ref="TT2:TV2"/>
    <mergeCell ref="TW2:TY2"/>
    <mergeCell ref="TZ2:UB2"/>
    <mergeCell ref="SY2:TA2"/>
    <mergeCell ref="TB2:TD2"/>
    <mergeCell ref="TE2:TG2"/>
    <mergeCell ref="TH2:TJ2"/>
    <mergeCell ref="TK2:TM2"/>
    <mergeCell ref="SJ2:SL2"/>
    <mergeCell ref="SM2:SO2"/>
    <mergeCell ref="SP2:SR2"/>
    <mergeCell ref="SS2:SU2"/>
    <mergeCell ref="SV2:SX2"/>
    <mergeCell ref="RU2:RW2"/>
    <mergeCell ref="RX2:RZ2"/>
    <mergeCell ref="SA2:SC2"/>
    <mergeCell ref="SD2:SF2"/>
    <mergeCell ref="SG2:SI2"/>
    <mergeCell ref="RF2:RH2"/>
    <mergeCell ref="RI2:RK2"/>
    <mergeCell ref="RL2:RN2"/>
    <mergeCell ref="RO2:RQ2"/>
    <mergeCell ref="RR2:RT2"/>
    <mergeCell ref="QQ2:QS2"/>
    <mergeCell ref="QT2:QV2"/>
    <mergeCell ref="QW2:QY2"/>
    <mergeCell ref="QZ2:RB2"/>
    <mergeCell ref="RC2:RE2"/>
    <mergeCell ref="QB2:QD2"/>
    <mergeCell ref="QE2:QG2"/>
    <mergeCell ref="QH2:QJ2"/>
    <mergeCell ref="QK2:QM2"/>
    <mergeCell ref="QN2:QP2"/>
    <mergeCell ref="KH2:KJ2"/>
    <mergeCell ref="KK2:KM2"/>
    <mergeCell ref="KN2:KP2"/>
    <mergeCell ref="KQ2:KS2"/>
    <mergeCell ref="KT2:KV2"/>
    <mergeCell ref="JS2:JU2"/>
    <mergeCell ref="JV2:JX2"/>
    <mergeCell ref="JY2:KA2"/>
    <mergeCell ref="KB2:KD2"/>
    <mergeCell ref="KE2:KG2"/>
    <mergeCell ref="JD2:JF2"/>
    <mergeCell ref="JG2:JI2"/>
    <mergeCell ref="JJ2:JL2"/>
    <mergeCell ref="JM2:JO2"/>
    <mergeCell ref="JP2:JR2"/>
    <mergeCell ref="IO2:IQ2"/>
    <mergeCell ref="IR2:IT2"/>
    <mergeCell ref="IU2:IW2"/>
    <mergeCell ref="IX2:IZ2"/>
    <mergeCell ref="JA2:JC2"/>
    <mergeCell ref="HZ2:IB2"/>
    <mergeCell ref="IC2:IE2"/>
    <mergeCell ref="IF2:IH2"/>
    <mergeCell ref="II2:IK2"/>
    <mergeCell ref="IL2:IN2"/>
    <mergeCell ref="PM2:PO2"/>
    <mergeCell ref="PP2:PR2"/>
    <mergeCell ref="PS2:PU2"/>
    <mergeCell ref="PV2:PX2"/>
    <mergeCell ref="PY2:QA2"/>
    <mergeCell ref="OX2:OZ2"/>
    <mergeCell ref="PA2:PC2"/>
    <mergeCell ref="PD2:PF2"/>
    <mergeCell ref="PG2:PI2"/>
    <mergeCell ref="PJ2:PL2"/>
    <mergeCell ref="OI2:OK2"/>
    <mergeCell ref="OL2:ON2"/>
    <mergeCell ref="OO2:OQ2"/>
    <mergeCell ref="OR2:OT2"/>
    <mergeCell ref="OU2:OW2"/>
    <mergeCell ref="NT2:NV2"/>
    <mergeCell ref="NW2:NY2"/>
    <mergeCell ref="NZ2:OB2"/>
    <mergeCell ref="OC2:OE2"/>
    <mergeCell ref="OF2:OH2"/>
    <mergeCell ref="NE2:NG2"/>
    <mergeCell ref="NH2:NJ2"/>
    <mergeCell ref="NK2:NM2"/>
    <mergeCell ref="NN2:NP2"/>
    <mergeCell ref="NQ2:NS2"/>
    <mergeCell ref="MP2:MR2"/>
    <mergeCell ref="MS2:MU2"/>
    <mergeCell ref="MV2:MX2"/>
    <mergeCell ref="MY2:NA2"/>
    <mergeCell ref="NB2:ND2"/>
    <mergeCell ref="MA2:MC2"/>
    <mergeCell ref="MD2:MF2"/>
    <mergeCell ref="MG2:MI2"/>
    <mergeCell ref="MJ2:ML2"/>
    <mergeCell ref="MM2:MO2"/>
    <mergeCell ref="BQ2:BS2"/>
    <mergeCell ref="BT2:BV2"/>
    <mergeCell ref="BW2:BY2"/>
    <mergeCell ref="BZ2:CB2"/>
    <mergeCell ref="CC2:CE2"/>
    <mergeCell ref="BB2:BD2"/>
    <mergeCell ref="BE2:BG2"/>
    <mergeCell ref="BH2:BJ2"/>
    <mergeCell ref="BK2:BM2"/>
    <mergeCell ref="BN2:BP2"/>
    <mergeCell ref="AM2:AO2"/>
    <mergeCell ref="AP2:AR2"/>
    <mergeCell ref="AS2:AU2"/>
    <mergeCell ref="AV2:AX2"/>
    <mergeCell ref="AY2:BA2"/>
    <mergeCell ref="XET1:XEV1"/>
    <mergeCell ref="XEW1:XEY1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XEE1:XEG1"/>
    <mergeCell ref="XEH1:XEJ1"/>
    <mergeCell ref="XEK1:XEM1"/>
    <mergeCell ref="XEN1:XEP1"/>
    <mergeCell ref="XEQ1:XES1"/>
    <mergeCell ref="XDP1:XDR1"/>
    <mergeCell ref="XDS1:XDU1"/>
    <mergeCell ref="XDV1:XDX1"/>
    <mergeCell ref="XDY1:XEA1"/>
    <mergeCell ref="XEB1:XED1"/>
    <mergeCell ref="XDA1:XDC1"/>
    <mergeCell ref="XDD1:XDF1"/>
    <mergeCell ref="XDG1:XDI1"/>
    <mergeCell ref="XDJ1:XDL1"/>
    <mergeCell ref="XDM1:XDO1"/>
    <mergeCell ref="XCL1:XCN1"/>
    <mergeCell ref="XCO1:XCQ1"/>
    <mergeCell ref="XCR1:XCT1"/>
    <mergeCell ref="XCU1:XCW1"/>
    <mergeCell ref="XCX1:XCZ1"/>
    <mergeCell ref="XBW1:XBY1"/>
    <mergeCell ref="HK2:HM2"/>
    <mergeCell ref="HN2:HP2"/>
    <mergeCell ref="HQ2:HS2"/>
    <mergeCell ref="HT2:HV2"/>
    <mergeCell ref="HW2:HY2"/>
    <mergeCell ref="GV2:GX2"/>
    <mergeCell ref="GY2:HA2"/>
    <mergeCell ref="HB2:HD2"/>
    <mergeCell ref="HE2:HG2"/>
    <mergeCell ref="HH2:HJ2"/>
    <mergeCell ref="GG2:GI2"/>
    <mergeCell ref="GJ2:GL2"/>
    <mergeCell ref="GM2:GO2"/>
    <mergeCell ref="GP2:GR2"/>
    <mergeCell ref="GS2:GU2"/>
    <mergeCell ref="FR2:FT2"/>
    <mergeCell ref="XBZ1:XCB1"/>
    <mergeCell ref="XCC1:XCE1"/>
    <mergeCell ref="XCF1:XCH1"/>
    <mergeCell ref="XCI1:XCK1"/>
    <mergeCell ref="XBH1:XBJ1"/>
    <mergeCell ref="XBK1:XBM1"/>
    <mergeCell ref="XBN1:XBP1"/>
    <mergeCell ref="XBQ1:XBS1"/>
    <mergeCell ref="XBT1:XBV1"/>
    <mergeCell ref="XAS1:XAU1"/>
    <mergeCell ref="XAV1:XAX1"/>
    <mergeCell ref="XAY1:XBA1"/>
    <mergeCell ref="XBB1:XBD1"/>
    <mergeCell ref="XBE1:XBG1"/>
    <mergeCell ref="XAD1:XAF1"/>
    <mergeCell ref="XAG1:XAI1"/>
    <mergeCell ref="XAJ1:XAL1"/>
    <mergeCell ref="XAM1:XAO1"/>
    <mergeCell ref="XAP1:XAR1"/>
    <mergeCell ref="WZO1:WZQ1"/>
    <mergeCell ref="WZR1:WZT1"/>
    <mergeCell ref="WZU1:WZW1"/>
    <mergeCell ref="WZX1:WZZ1"/>
    <mergeCell ref="XAA1:XAC1"/>
    <mergeCell ref="WYZ1:WZB1"/>
    <mergeCell ref="WZC1:WZE1"/>
    <mergeCell ref="WZF1:WZH1"/>
    <mergeCell ref="WZI1:WZK1"/>
    <mergeCell ref="WZL1:WZN1"/>
    <mergeCell ref="WYK1:WYM1"/>
    <mergeCell ref="WYN1:WYP1"/>
    <mergeCell ref="WYQ1:WYS1"/>
    <mergeCell ref="WYT1:WYV1"/>
    <mergeCell ref="WYW1:WYY1"/>
    <mergeCell ref="WXV1:WXX1"/>
    <mergeCell ref="WXY1:WYA1"/>
    <mergeCell ref="WYB1:WYD1"/>
    <mergeCell ref="WYE1:WYG1"/>
    <mergeCell ref="WYH1:WYJ1"/>
    <mergeCell ref="WXG1:WXI1"/>
    <mergeCell ref="WXJ1:WXL1"/>
    <mergeCell ref="WXM1:WXO1"/>
    <mergeCell ref="WXP1:WXR1"/>
    <mergeCell ref="WXS1:WXU1"/>
    <mergeCell ref="WWR1:WWT1"/>
    <mergeCell ref="WWU1:WWW1"/>
    <mergeCell ref="WWX1:WWZ1"/>
    <mergeCell ref="WXA1:WXC1"/>
    <mergeCell ref="WXD1:WXF1"/>
    <mergeCell ref="WWC1:WWE1"/>
    <mergeCell ref="WWF1:WWH1"/>
    <mergeCell ref="WWI1:WWK1"/>
    <mergeCell ref="WWL1:WWN1"/>
    <mergeCell ref="WWO1:WWQ1"/>
    <mergeCell ref="WVN1:WVP1"/>
    <mergeCell ref="WVQ1:WVS1"/>
    <mergeCell ref="WVT1:WVV1"/>
    <mergeCell ref="WVW1:WVY1"/>
    <mergeCell ref="WVZ1:WWB1"/>
    <mergeCell ref="WUY1:WVA1"/>
    <mergeCell ref="WVB1:WVD1"/>
    <mergeCell ref="WVE1:WVG1"/>
    <mergeCell ref="WVH1:WVJ1"/>
    <mergeCell ref="WVK1:WVM1"/>
    <mergeCell ref="WUJ1:WUL1"/>
    <mergeCell ref="WUM1:WUO1"/>
    <mergeCell ref="WUP1:WUR1"/>
    <mergeCell ref="WUS1:WUU1"/>
    <mergeCell ref="WUV1:WUX1"/>
    <mergeCell ref="WTU1:WTW1"/>
    <mergeCell ref="WTX1:WTZ1"/>
    <mergeCell ref="WUA1:WUC1"/>
    <mergeCell ref="WUD1:WUF1"/>
    <mergeCell ref="WUG1:WUI1"/>
    <mergeCell ref="WTF1:WTH1"/>
    <mergeCell ref="WTI1:WTK1"/>
    <mergeCell ref="WTL1:WTN1"/>
    <mergeCell ref="WTO1:WTQ1"/>
    <mergeCell ref="WTR1:WTT1"/>
    <mergeCell ref="WSQ1:WSS1"/>
    <mergeCell ref="WST1:WSV1"/>
    <mergeCell ref="WSW1:WSY1"/>
    <mergeCell ref="WSZ1:WTB1"/>
    <mergeCell ref="WTC1:WTE1"/>
    <mergeCell ref="WSB1:WSD1"/>
    <mergeCell ref="WSE1:WSG1"/>
    <mergeCell ref="WSH1:WSJ1"/>
    <mergeCell ref="WSK1:WSM1"/>
    <mergeCell ref="WSN1:WSP1"/>
    <mergeCell ref="WRM1:WRO1"/>
    <mergeCell ref="WRP1:WRR1"/>
    <mergeCell ref="WRS1:WRU1"/>
    <mergeCell ref="WRV1:WRX1"/>
    <mergeCell ref="WRY1:WSA1"/>
    <mergeCell ref="WQX1:WQZ1"/>
    <mergeCell ref="WRA1:WRC1"/>
    <mergeCell ref="WRD1:WRF1"/>
    <mergeCell ref="WRG1:WRI1"/>
    <mergeCell ref="WRJ1:WRL1"/>
    <mergeCell ref="WQI1:WQK1"/>
    <mergeCell ref="WQL1:WQN1"/>
    <mergeCell ref="WQO1:WQQ1"/>
    <mergeCell ref="WQR1:WQT1"/>
    <mergeCell ref="WQU1:WQW1"/>
    <mergeCell ref="WPT1:WPV1"/>
    <mergeCell ref="WPW1:WPY1"/>
    <mergeCell ref="WPZ1:WQB1"/>
    <mergeCell ref="WQC1:WQE1"/>
    <mergeCell ref="WQF1:WQH1"/>
    <mergeCell ref="WPE1:WPG1"/>
    <mergeCell ref="WPH1:WPJ1"/>
    <mergeCell ref="WPK1:WPM1"/>
    <mergeCell ref="WPN1:WPP1"/>
    <mergeCell ref="WPQ1:WPS1"/>
    <mergeCell ref="WOP1:WOR1"/>
    <mergeCell ref="WOS1:WOU1"/>
    <mergeCell ref="WOV1:WOX1"/>
    <mergeCell ref="WOY1:WPA1"/>
    <mergeCell ref="WPB1:WPD1"/>
    <mergeCell ref="WOA1:WOC1"/>
    <mergeCell ref="WOD1:WOF1"/>
    <mergeCell ref="WOG1:WOI1"/>
    <mergeCell ref="WOJ1:WOL1"/>
    <mergeCell ref="WOM1:WOO1"/>
    <mergeCell ref="WNL1:WNN1"/>
    <mergeCell ref="WNO1:WNQ1"/>
    <mergeCell ref="WNR1:WNT1"/>
    <mergeCell ref="WNU1:WNW1"/>
    <mergeCell ref="WNX1:WNZ1"/>
    <mergeCell ref="WMW1:WMY1"/>
    <mergeCell ref="WMZ1:WNB1"/>
    <mergeCell ref="WNC1:WNE1"/>
    <mergeCell ref="WNF1:WNH1"/>
    <mergeCell ref="WNI1:WNK1"/>
    <mergeCell ref="WMH1:WMJ1"/>
    <mergeCell ref="WMK1:WMM1"/>
    <mergeCell ref="WMN1:WMP1"/>
    <mergeCell ref="WMQ1:WMS1"/>
    <mergeCell ref="WMT1:WMV1"/>
    <mergeCell ref="WLS1:WLU1"/>
    <mergeCell ref="WLV1:WLX1"/>
    <mergeCell ref="WLY1:WMA1"/>
    <mergeCell ref="WMB1:WMD1"/>
    <mergeCell ref="WME1:WMG1"/>
    <mergeCell ref="WLD1:WLF1"/>
    <mergeCell ref="WLG1:WLI1"/>
    <mergeCell ref="WLJ1:WLL1"/>
    <mergeCell ref="WLM1:WLO1"/>
    <mergeCell ref="WLP1:WLR1"/>
    <mergeCell ref="WKO1:WKQ1"/>
    <mergeCell ref="WKR1:WKT1"/>
    <mergeCell ref="WKU1:WKW1"/>
    <mergeCell ref="WKX1:WKZ1"/>
    <mergeCell ref="WLA1:WLC1"/>
    <mergeCell ref="WJZ1:WKB1"/>
    <mergeCell ref="WKC1:WKE1"/>
    <mergeCell ref="WKF1:WKH1"/>
    <mergeCell ref="WKI1:WKK1"/>
    <mergeCell ref="WKL1:WKN1"/>
    <mergeCell ref="WJK1:WJM1"/>
    <mergeCell ref="WJN1:WJP1"/>
    <mergeCell ref="WJQ1:WJS1"/>
    <mergeCell ref="WJT1:WJV1"/>
    <mergeCell ref="WJW1:WJY1"/>
    <mergeCell ref="WIV1:WIX1"/>
    <mergeCell ref="WIY1:WJA1"/>
    <mergeCell ref="WJB1:WJD1"/>
    <mergeCell ref="WJE1:WJG1"/>
    <mergeCell ref="WJH1:WJJ1"/>
    <mergeCell ref="WIG1:WII1"/>
    <mergeCell ref="WIJ1:WIL1"/>
    <mergeCell ref="WIM1:WIO1"/>
    <mergeCell ref="WIP1:WIR1"/>
    <mergeCell ref="WIS1:WIU1"/>
    <mergeCell ref="WHR1:WHT1"/>
    <mergeCell ref="WHU1:WHW1"/>
    <mergeCell ref="WHX1:WHZ1"/>
    <mergeCell ref="WIA1:WIC1"/>
    <mergeCell ref="WID1:WIF1"/>
    <mergeCell ref="WHC1:WHE1"/>
    <mergeCell ref="WHF1:WHH1"/>
    <mergeCell ref="WHI1:WHK1"/>
    <mergeCell ref="WHL1:WHN1"/>
    <mergeCell ref="WHO1:WHQ1"/>
    <mergeCell ref="WGN1:WGP1"/>
    <mergeCell ref="WGQ1:WGS1"/>
    <mergeCell ref="WGT1:WGV1"/>
    <mergeCell ref="WGW1:WGY1"/>
    <mergeCell ref="WGZ1:WHB1"/>
    <mergeCell ref="WFY1:WGA1"/>
    <mergeCell ref="WGB1:WGD1"/>
    <mergeCell ref="WGE1:WGG1"/>
    <mergeCell ref="WGH1:WGJ1"/>
    <mergeCell ref="WGK1:WGM1"/>
    <mergeCell ref="WFJ1:WFL1"/>
    <mergeCell ref="WFM1:WFO1"/>
    <mergeCell ref="WFP1:WFR1"/>
    <mergeCell ref="WFS1:WFU1"/>
    <mergeCell ref="WFV1:WFX1"/>
    <mergeCell ref="WEU1:WEW1"/>
    <mergeCell ref="WEX1:WEZ1"/>
    <mergeCell ref="WFA1:WFC1"/>
    <mergeCell ref="WFD1:WFF1"/>
    <mergeCell ref="WFG1:WFI1"/>
    <mergeCell ref="WEF1:WEH1"/>
    <mergeCell ref="WEI1:WEK1"/>
    <mergeCell ref="WEL1:WEN1"/>
    <mergeCell ref="WEO1:WEQ1"/>
    <mergeCell ref="WER1:WET1"/>
    <mergeCell ref="WDQ1:WDS1"/>
    <mergeCell ref="WDT1:WDV1"/>
    <mergeCell ref="WDW1:WDY1"/>
    <mergeCell ref="WDZ1:WEB1"/>
    <mergeCell ref="WEC1:WEE1"/>
    <mergeCell ref="WDB1:WDD1"/>
    <mergeCell ref="WDE1:WDG1"/>
    <mergeCell ref="WDH1:WDJ1"/>
    <mergeCell ref="WDK1:WDM1"/>
    <mergeCell ref="WDN1:WDP1"/>
    <mergeCell ref="WCM1:WCO1"/>
    <mergeCell ref="WCP1:WCR1"/>
    <mergeCell ref="WCS1:WCU1"/>
    <mergeCell ref="WCV1:WCX1"/>
    <mergeCell ref="WCY1:WDA1"/>
    <mergeCell ref="WBX1:WBZ1"/>
    <mergeCell ref="WCA1:WCC1"/>
    <mergeCell ref="WCD1:WCF1"/>
    <mergeCell ref="WCG1:WCI1"/>
    <mergeCell ref="WCJ1:WCL1"/>
    <mergeCell ref="WBI1:WBK1"/>
    <mergeCell ref="WBL1:WBN1"/>
    <mergeCell ref="WBO1:WBQ1"/>
    <mergeCell ref="WBR1:WBT1"/>
    <mergeCell ref="WBU1:WBW1"/>
    <mergeCell ref="WAT1:WAV1"/>
    <mergeCell ref="WAW1:WAY1"/>
    <mergeCell ref="WAZ1:WBB1"/>
    <mergeCell ref="WBC1:WBE1"/>
    <mergeCell ref="WBF1:WBH1"/>
    <mergeCell ref="WAE1:WAG1"/>
    <mergeCell ref="WAH1:WAJ1"/>
    <mergeCell ref="WAK1:WAM1"/>
    <mergeCell ref="WAN1:WAP1"/>
    <mergeCell ref="WAQ1:WAS1"/>
    <mergeCell ref="VZP1:VZR1"/>
    <mergeCell ref="VZS1:VZU1"/>
    <mergeCell ref="VZV1:VZX1"/>
    <mergeCell ref="VZY1:WAA1"/>
    <mergeCell ref="WAB1:WAD1"/>
    <mergeCell ref="VZA1:VZC1"/>
    <mergeCell ref="VZD1:VZF1"/>
    <mergeCell ref="VZG1:VZI1"/>
    <mergeCell ref="VZJ1:VZL1"/>
    <mergeCell ref="VZM1:VZO1"/>
    <mergeCell ref="VYL1:VYN1"/>
    <mergeCell ref="VYO1:VYQ1"/>
    <mergeCell ref="VYR1:VYT1"/>
    <mergeCell ref="VYU1:VYW1"/>
    <mergeCell ref="VYX1:VYZ1"/>
    <mergeCell ref="VXW1:VXY1"/>
    <mergeCell ref="VXZ1:VYB1"/>
    <mergeCell ref="VYC1:VYE1"/>
    <mergeCell ref="VYF1:VYH1"/>
    <mergeCell ref="VYI1:VYK1"/>
    <mergeCell ref="VXH1:VXJ1"/>
    <mergeCell ref="VXK1:VXM1"/>
    <mergeCell ref="VXN1:VXP1"/>
    <mergeCell ref="VXQ1:VXS1"/>
    <mergeCell ref="VXT1:VXV1"/>
    <mergeCell ref="VWS1:VWU1"/>
    <mergeCell ref="VWV1:VWX1"/>
    <mergeCell ref="VWY1:VXA1"/>
    <mergeCell ref="VXB1:VXD1"/>
    <mergeCell ref="VXE1:VXG1"/>
    <mergeCell ref="VWD1:VWF1"/>
    <mergeCell ref="VWG1:VWI1"/>
    <mergeCell ref="VWJ1:VWL1"/>
    <mergeCell ref="VWM1:VWO1"/>
    <mergeCell ref="VWP1:VWR1"/>
    <mergeCell ref="VVO1:VVQ1"/>
    <mergeCell ref="VVR1:VVT1"/>
    <mergeCell ref="VVU1:VVW1"/>
    <mergeCell ref="VVX1:VVZ1"/>
    <mergeCell ref="VWA1:VWC1"/>
    <mergeCell ref="VUZ1:VVB1"/>
    <mergeCell ref="VVC1:VVE1"/>
    <mergeCell ref="VVF1:VVH1"/>
    <mergeCell ref="VVI1:VVK1"/>
    <mergeCell ref="VVL1:VVN1"/>
    <mergeCell ref="VUK1:VUM1"/>
    <mergeCell ref="VUN1:VUP1"/>
    <mergeCell ref="VUQ1:VUS1"/>
    <mergeCell ref="VUT1:VUV1"/>
    <mergeCell ref="VUW1:VUY1"/>
    <mergeCell ref="VTV1:VTX1"/>
    <mergeCell ref="VTY1:VUA1"/>
    <mergeCell ref="VUB1:VUD1"/>
    <mergeCell ref="VUE1:VUG1"/>
    <mergeCell ref="VUH1:VUJ1"/>
    <mergeCell ref="VTG1:VTI1"/>
    <mergeCell ref="VTJ1:VTL1"/>
    <mergeCell ref="VTM1:VTO1"/>
    <mergeCell ref="VTP1:VTR1"/>
    <mergeCell ref="VTS1:VTU1"/>
    <mergeCell ref="VSR1:VST1"/>
    <mergeCell ref="VSU1:VSW1"/>
    <mergeCell ref="VSX1:VSZ1"/>
    <mergeCell ref="VTA1:VTC1"/>
    <mergeCell ref="VTD1:VTF1"/>
    <mergeCell ref="VSC1:VSE1"/>
    <mergeCell ref="VSF1:VSH1"/>
    <mergeCell ref="VSI1:VSK1"/>
    <mergeCell ref="VSL1:VSN1"/>
    <mergeCell ref="VSO1:VSQ1"/>
    <mergeCell ref="VRN1:VRP1"/>
    <mergeCell ref="VRQ1:VRS1"/>
    <mergeCell ref="VRT1:VRV1"/>
    <mergeCell ref="VRW1:VRY1"/>
    <mergeCell ref="VRZ1:VSB1"/>
    <mergeCell ref="VQY1:VRA1"/>
    <mergeCell ref="VRB1:VRD1"/>
    <mergeCell ref="VRE1:VRG1"/>
    <mergeCell ref="VRH1:VRJ1"/>
    <mergeCell ref="VRK1:VRM1"/>
    <mergeCell ref="VQJ1:VQL1"/>
    <mergeCell ref="VQM1:VQO1"/>
    <mergeCell ref="VQP1:VQR1"/>
    <mergeCell ref="VQS1:VQU1"/>
    <mergeCell ref="VQV1:VQX1"/>
    <mergeCell ref="VPU1:VPW1"/>
    <mergeCell ref="VPX1:VPZ1"/>
    <mergeCell ref="VQA1:VQC1"/>
    <mergeCell ref="VQD1:VQF1"/>
    <mergeCell ref="VQG1:VQI1"/>
    <mergeCell ref="VPF1:VPH1"/>
    <mergeCell ref="VPI1:VPK1"/>
    <mergeCell ref="VPL1:VPN1"/>
    <mergeCell ref="VPO1:VPQ1"/>
    <mergeCell ref="VPR1:VPT1"/>
    <mergeCell ref="VOQ1:VOS1"/>
    <mergeCell ref="VOT1:VOV1"/>
    <mergeCell ref="VOW1:VOY1"/>
    <mergeCell ref="VOZ1:VPB1"/>
    <mergeCell ref="VPC1:VPE1"/>
    <mergeCell ref="VOB1:VOD1"/>
    <mergeCell ref="VOE1:VOG1"/>
    <mergeCell ref="VOH1:VOJ1"/>
    <mergeCell ref="VOK1:VOM1"/>
    <mergeCell ref="VON1:VOP1"/>
    <mergeCell ref="VNM1:VNO1"/>
    <mergeCell ref="VNP1:VNR1"/>
    <mergeCell ref="VNS1:VNU1"/>
    <mergeCell ref="VNV1:VNX1"/>
    <mergeCell ref="VNY1:VOA1"/>
    <mergeCell ref="VMX1:VMZ1"/>
    <mergeCell ref="VNA1:VNC1"/>
    <mergeCell ref="VND1:VNF1"/>
    <mergeCell ref="VNG1:VNI1"/>
    <mergeCell ref="VNJ1:VNL1"/>
    <mergeCell ref="VMI1:VMK1"/>
    <mergeCell ref="VML1:VMN1"/>
    <mergeCell ref="VMO1:VMQ1"/>
    <mergeCell ref="VMR1:VMT1"/>
    <mergeCell ref="VMU1:VMW1"/>
    <mergeCell ref="VLT1:VLV1"/>
    <mergeCell ref="VLW1:VLY1"/>
    <mergeCell ref="VLZ1:VMB1"/>
    <mergeCell ref="VMC1:VME1"/>
    <mergeCell ref="VMF1:VMH1"/>
    <mergeCell ref="VLE1:VLG1"/>
    <mergeCell ref="VLH1:VLJ1"/>
    <mergeCell ref="VLK1:VLM1"/>
    <mergeCell ref="VLN1:VLP1"/>
    <mergeCell ref="VLQ1:VLS1"/>
    <mergeCell ref="VKP1:VKR1"/>
    <mergeCell ref="VKS1:VKU1"/>
    <mergeCell ref="VKV1:VKX1"/>
    <mergeCell ref="VKY1:VLA1"/>
    <mergeCell ref="VLB1:VLD1"/>
    <mergeCell ref="VKA1:VKC1"/>
    <mergeCell ref="VKD1:VKF1"/>
    <mergeCell ref="VKG1:VKI1"/>
    <mergeCell ref="VKJ1:VKL1"/>
    <mergeCell ref="VKM1:VKO1"/>
    <mergeCell ref="VJL1:VJN1"/>
    <mergeCell ref="VJO1:VJQ1"/>
    <mergeCell ref="VJR1:VJT1"/>
    <mergeCell ref="VJU1:VJW1"/>
    <mergeCell ref="VJX1:VJZ1"/>
    <mergeCell ref="VIW1:VIY1"/>
    <mergeCell ref="VIZ1:VJB1"/>
    <mergeCell ref="VJC1:VJE1"/>
    <mergeCell ref="VJF1:VJH1"/>
    <mergeCell ref="VJI1:VJK1"/>
    <mergeCell ref="VIH1:VIJ1"/>
    <mergeCell ref="VIK1:VIM1"/>
    <mergeCell ref="VIN1:VIP1"/>
    <mergeCell ref="VIQ1:VIS1"/>
    <mergeCell ref="VIT1:VIV1"/>
    <mergeCell ref="VHS1:VHU1"/>
    <mergeCell ref="VHV1:VHX1"/>
    <mergeCell ref="VHY1:VIA1"/>
    <mergeCell ref="VIB1:VID1"/>
    <mergeCell ref="VIE1:VIG1"/>
    <mergeCell ref="VHD1:VHF1"/>
    <mergeCell ref="VHG1:VHI1"/>
    <mergeCell ref="VHJ1:VHL1"/>
    <mergeCell ref="VHM1:VHO1"/>
    <mergeCell ref="VHP1:VHR1"/>
    <mergeCell ref="VGO1:VGQ1"/>
    <mergeCell ref="VGR1:VGT1"/>
    <mergeCell ref="VGU1:VGW1"/>
    <mergeCell ref="VGX1:VGZ1"/>
    <mergeCell ref="VHA1:VHC1"/>
    <mergeCell ref="VFZ1:VGB1"/>
    <mergeCell ref="VGC1:VGE1"/>
    <mergeCell ref="VGF1:VGH1"/>
    <mergeCell ref="VGI1:VGK1"/>
    <mergeCell ref="VGL1:VGN1"/>
    <mergeCell ref="VFK1:VFM1"/>
    <mergeCell ref="VFN1:VFP1"/>
    <mergeCell ref="VFQ1:VFS1"/>
    <mergeCell ref="VFT1:VFV1"/>
    <mergeCell ref="VFW1:VFY1"/>
    <mergeCell ref="VEV1:VEX1"/>
    <mergeCell ref="VEY1:VFA1"/>
    <mergeCell ref="VFB1:VFD1"/>
    <mergeCell ref="VFE1:VFG1"/>
    <mergeCell ref="VFH1:VFJ1"/>
    <mergeCell ref="VEG1:VEI1"/>
    <mergeCell ref="VEJ1:VEL1"/>
    <mergeCell ref="VEM1:VEO1"/>
    <mergeCell ref="VEP1:VER1"/>
    <mergeCell ref="VES1:VEU1"/>
    <mergeCell ref="VDR1:VDT1"/>
    <mergeCell ref="VDU1:VDW1"/>
    <mergeCell ref="VDX1:VDZ1"/>
    <mergeCell ref="VEA1:VEC1"/>
    <mergeCell ref="VED1:VEF1"/>
    <mergeCell ref="VDC1:VDE1"/>
    <mergeCell ref="VDF1:VDH1"/>
    <mergeCell ref="VDI1:VDK1"/>
    <mergeCell ref="VDL1:VDN1"/>
    <mergeCell ref="VDO1:VDQ1"/>
    <mergeCell ref="VCN1:VCP1"/>
    <mergeCell ref="VCQ1:VCS1"/>
    <mergeCell ref="VCT1:VCV1"/>
    <mergeCell ref="VCW1:VCY1"/>
    <mergeCell ref="VCZ1:VDB1"/>
    <mergeCell ref="VBY1:VCA1"/>
    <mergeCell ref="VCB1:VCD1"/>
    <mergeCell ref="VCE1:VCG1"/>
    <mergeCell ref="VCH1:VCJ1"/>
    <mergeCell ref="VCK1:VCM1"/>
    <mergeCell ref="VBJ1:VBL1"/>
    <mergeCell ref="VBM1:VBO1"/>
    <mergeCell ref="VBP1:VBR1"/>
    <mergeCell ref="VBS1:VBU1"/>
    <mergeCell ref="VBV1:VBX1"/>
    <mergeCell ref="VAU1:VAW1"/>
    <mergeCell ref="VAX1:VAZ1"/>
    <mergeCell ref="VBA1:VBC1"/>
    <mergeCell ref="VBD1:VBF1"/>
    <mergeCell ref="VBG1:VBI1"/>
    <mergeCell ref="VAF1:VAH1"/>
    <mergeCell ref="VAI1:VAK1"/>
    <mergeCell ref="VAL1:VAN1"/>
    <mergeCell ref="VAO1:VAQ1"/>
    <mergeCell ref="VAR1:VAT1"/>
    <mergeCell ref="UZQ1:UZS1"/>
    <mergeCell ref="UZT1:UZV1"/>
    <mergeCell ref="UZW1:UZY1"/>
    <mergeCell ref="UZZ1:VAB1"/>
    <mergeCell ref="VAC1:VAE1"/>
    <mergeCell ref="UZB1:UZD1"/>
    <mergeCell ref="UZE1:UZG1"/>
    <mergeCell ref="UZH1:UZJ1"/>
    <mergeCell ref="UZK1:UZM1"/>
    <mergeCell ref="UZN1:UZP1"/>
    <mergeCell ref="UYM1:UYO1"/>
    <mergeCell ref="UYP1:UYR1"/>
    <mergeCell ref="UYS1:UYU1"/>
    <mergeCell ref="UYV1:UYX1"/>
    <mergeCell ref="UYY1:UZA1"/>
    <mergeCell ref="UXX1:UXZ1"/>
    <mergeCell ref="UYA1:UYC1"/>
    <mergeCell ref="UYD1:UYF1"/>
    <mergeCell ref="UYG1:UYI1"/>
    <mergeCell ref="UYJ1:UYL1"/>
    <mergeCell ref="UXI1:UXK1"/>
    <mergeCell ref="UXL1:UXN1"/>
    <mergeCell ref="UXO1:UXQ1"/>
    <mergeCell ref="UXR1:UXT1"/>
    <mergeCell ref="UXU1:UXW1"/>
    <mergeCell ref="UWT1:UWV1"/>
    <mergeCell ref="UWW1:UWY1"/>
    <mergeCell ref="UWZ1:UXB1"/>
    <mergeCell ref="UXC1:UXE1"/>
    <mergeCell ref="UXF1:UXH1"/>
    <mergeCell ref="UWE1:UWG1"/>
    <mergeCell ref="UWH1:UWJ1"/>
    <mergeCell ref="UWK1:UWM1"/>
    <mergeCell ref="UWN1:UWP1"/>
    <mergeCell ref="UWQ1:UWS1"/>
    <mergeCell ref="UVP1:UVR1"/>
    <mergeCell ref="UVS1:UVU1"/>
    <mergeCell ref="UVV1:UVX1"/>
    <mergeCell ref="UVY1:UWA1"/>
    <mergeCell ref="UWB1:UWD1"/>
    <mergeCell ref="UVA1:UVC1"/>
    <mergeCell ref="UVD1:UVF1"/>
    <mergeCell ref="UVG1:UVI1"/>
    <mergeCell ref="UVJ1:UVL1"/>
    <mergeCell ref="UVM1:UVO1"/>
    <mergeCell ref="UUL1:UUN1"/>
    <mergeCell ref="UUO1:UUQ1"/>
    <mergeCell ref="UUR1:UUT1"/>
    <mergeCell ref="UUU1:UUW1"/>
    <mergeCell ref="UUX1:UUZ1"/>
    <mergeCell ref="UTW1:UTY1"/>
    <mergeCell ref="UTZ1:UUB1"/>
    <mergeCell ref="UUC1:UUE1"/>
    <mergeCell ref="UUF1:UUH1"/>
    <mergeCell ref="UUI1:UUK1"/>
    <mergeCell ref="UTH1:UTJ1"/>
    <mergeCell ref="UTK1:UTM1"/>
    <mergeCell ref="UTN1:UTP1"/>
    <mergeCell ref="UTQ1:UTS1"/>
    <mergeCell ref="UTT1:UTV1"/>
    <mergeCell ref="USS1:USU1"/>
    <mergeCell ref="USV1:USX1"/>
    <mergeCell ref="USY1:UTA1"/>
    <mergeCell ref="UTB1:UTD1"/>
    <mergeCell ref="UTE1:UTG1"/>
    <mergeCell ref="USD1:USF1"/>
    <mergeCell ref="USG1:USI1"/>
    <mergeCell ref="USJ1:USL1"/>
    <mergeCell ref="USM1:USO1"/>
    <mergeCell ref="USP1:USR1"/>
    <mergeCell ref="URO1:URQ1"/>
    <mergeCell ref="URR1:URT1"/>
    <mergeCell ref="URU1:URW1"/>
    <mergeCell ref="URX1:URZ1"/>
    <mergeCell ref="USA1:USC1"/>
    <mergeCell ref="UQZ1:URB1"/>
    <mergeCell ref="URC1:URE1"/>
    <mergeCell ref="URF1:URH1"/>
    <mergeCell ref="URI1:URK1"/>
    <mergeCell ref="URL1:URN1"/>
    <mergeCell ref="UQK1:UQM1"/>
    <mergeCell ref="UQN1:UQP1"/>
    <mergeCell ref="UQQ1:UQS1"/>
    <mergeCell ref="UQT1:UQV1"/>
    <mergeCell ref="UQW1:UQY1"/>
    <mergeCell ref="UPV1:UPX1"/>
    <mergeCell ref="UPY1:UQA1"/>
    <mergeCell ref="UQB1:UQD1"/>
    <mergeCell ref="UQE1:UQG1"/>
    <mergeCell ref="UQH1:UQJ1"/>
    <mergeCell ref="UPG1:UPI1"/>
    <mergeCell ref="UPJ1:UPL1"/>
    <mergeCell ref="UPM1:UPO1"/>
    <mergeCell ref="UPP1:UPR1"/>
    <mergeCell ref="UPS1:UPU1"/>
    <mergeCell ref="UOR1:UOT1"/>
    <mergeCell ref="UOU1:UOW1"/>
    <mergeCell ref="UOX1:UOZ1"/>
    <mergeCell ref="UPA1:UPC1"/>
    <mergeCell ref="UPD1:UPF1"/>
    <mergeCell ref="UOC1:UOE1"/>
    <mergeCell ref="UOF1:UOH1"/>
    <mergeCell ref="UOI1:UOK1"/>
    <mergeCell ref="UOL1:UON1"/>
    <mergeCell ref="UOO1:UOQ1"/>
    <mergeCell ref="UNN1:UNP1"/>
    <mergeCell ref="UNQ1:UNS1"/>
    <mergeCell ref="UNT1:UNV1"/>
    <mergeCell ref="UNW1:UNY1"/>
    <mergeCell ref="UNZ1:UOB1"/>
    <mergeCell ref="UMY1:UNA1"/>
    <mergeCell ref="UNB1:UND1"/>
    <mergeCell ref="UNE1:UNG1"/>
    <mergeCell ref="UNH1:UNJ1"/>
    <mergeCell ref="UNK1:UNM1"/>
    <mergeCell ref="UMJ1:UML1"/>
    <mergeCell ref="UMM1:UMO1"/>
    <mergeCell ref="UMP1:UMR1"/>
    <mergeCell ref="UMS1:UMU1"/>
    <mergeCell ref="UMV1:UMX1"/>
    <mergeCell ref="ULU1:ULW1"/>
    <mergeCell ref="ULX1:ULZ1"/>
    <mergeCell ref="UMA1:UMC1"/>
    <mergeCell ref="UMD1:UMF1"/>
    <mergeCell ref="UMG1:UMI1"/>
    <mergeCell ref="ULF1:ULH1"/>
    <mergeCell ref="ULI1:ULK1"/>
    <mergeCell ref="ULL1:ULN1"/>
    <mergeCell ref="ULO1:ULQ1"/>
    <mergeCell ref="ULR1:ULT1"/>
    <mergeCell ref="UKQ1:UKS1"/>
    <mergeCell ref="UKT1:UKV1"/>
    <mergeCell ref="UKW1:UKY1"/>
    <mergeCell ref="UKZ1:ULB1"/>
    <mergeCell ref="ULC1:ULE1"/>
    <mergeCell ref="UKB1:UKD1"/>
    <mergeCell ref="UKE1:UKG1"/>
    <mergeCell ref="UKH1:UKJ1"/>
    <mergeCell ref="UKK1:UKM1"/>
    <mergeCell ref="UKN1:UKP1"/>
    <mergeCell ref="UJM1:UJO1"/>
    <mergeCell ref="UJP1:UJR1"/>
    <mergeCell ref="UJS1:UJU1"/>
    <mergeCell ref="UJV1:UJX1"/>
    <mergeCell ref="UJY1:UKA1"/>
    <mergeCell ref="UIX1:UIZ1"/>
    <mergeCell ref="UJA1:UJC1"/>
    <mergeCell ref="UJD1:UJF1"/>
    <mergeCell ref="UJG1:UJI1"/>
    <mergeCell ref="UJJ1:UJL1"/>
    <mergeCell ref="UII1:UIK1"/>
    <mergeCell ref="UIL1:UIN1"/>
    <mergeCell ref="UIO1:UIQ1"/>
    <mergeCell ref="UIR1:UIT1"/>
    <mergeCell ref="UIU1:UIW1"/>
    <mergeCell ref="UHT1:UHV1"/>
    <mergeCell ref="UHW1:UHY1"/>
    <mergeCell ref="UHZ1:UIB1"/>
    <mergeCell ref="UIC1:UIE1"/>
    <mergeCell ref="UIF1:UIH1"/>
    <mergeCell ref="UHE1:UHG1"/>
    <mergeCell ref="UHH1:UHJ1"/>
    <mergeCell ref="UHK1:UHM1"/>
    <mergeCell ref="UHN1:UHP1"/>
    <mergeCell ref="UHQ1:UHS1"/>
    <mergeCell ref="UGP1:UGR1"/>
    <mergeCell ref="UGS1:UGU1"/>
    <mergeCell ref="UGV1:UGX1"/>
    <mergeCell ref="UGY1:UHA1"/>
    <mergeCell ref="UHB1:UHD1"/>
    <mergeCell ref="UGA1:UGC1"/>
    <mergeCell ref="UGD1:UGF1"/>
    <mergeCell ref="UGG1:UGI1"/>
    <mergeCell ref="UGJ1:UGL1"/>
    <mergeCell ref="UGM1:UGO1"/>
    <mergeCell ref="UFL1:UFN1"/>
    <mergeCell ref="UFO1:UFQ1"/>
    <mergeCell ref="UFR1:UFT1"/>
    <mergeCell ref="UFU1:UFW1"/>
    <mergeCell ref="UFX1:UFZ1"/>
    <mergeCell ref="UEW1:UEY1"/>
    <mergeCell ref="UEZ1:UFB1"/>
    <mergeCell ref="UFC1:UFE1"/>
    <mergeCell ref="UFF1:UFH1"/>
    <mergeCell ref="UFI1:UFK1"/>
    <mergeCell ref="UEH1:UEJ1"/>
    <mergeCell ref="UEK1:UEM1"/>
    <mergeCell ref="UEN1:UEP1"/>
    <mergeCell ref="UEQ1:UES1"/>
    <mergeCell ref="UET1:UEV1"/>
    <mergeCell ref="UDS1:UDU1"/>
    <mergeCell ref="UDV1:UDX1"/>
    <mergeCell ref="UDY1:UEA1"/>
    <mergeCell ref="UEB1:UED1"/>
    <mergeCell ref="UEE1:UEG1"/>
    <mergeCell ref="UDD1:UDF1"/>
    <mergeCell ref="UDG1:UDI1"/>
    <mergeCell ref="UDJ1:UDL1"/>
    <mergeCell ref="UDM1:UDO1"/>
    <mergeCell ref="UDP1:UDR1"/>
    <mergeCell ref="UCO1:UCQ1"/>
    <mergeCell ref="UCR1:UCT1"/>
    <mergeCell ref="UCU1:UCW1"/>
    <mergeCell ref="UCX1:UCZ1"/>
    <mergeCell ref="UDA1:UDC1"/>
    <mergeCell ref="UBZ1:UCB1"/>
    <mergeCell ref="UCC1:UCE1"/>
    <mergeCell ref="UCF1:UCH1"/>
    <mergeCell ref="UCI1:UCK1"/>
    <mergeCell ref="UCL1:UCN1"/>
    <mergeCell ref="UBK1:UBM1"/>
    <mergeCell ref="UBN1:UBP1"/>
    <mergeCell ref="UBQ1:UBS1"/>
    <mergeCell ref="UBT1:UBV1"/>
    <mergeCell ref="UBW1:UBY1"/>
    <mergeCell ref="UAV1:UAX1"/>
    <mergeCell ref="UAY1:UBA1"/>
    <mergeCell ref="UBB1:UBD1"/>
    <mergeCell ref="UBE1:UBG1"/>
    <mergeCell ref="UBH1:UBJ1"/>
    <mergeCell ref="UAG1:UAI1"/>
    <mergeCell ref="UAJ1:UAL1"/>
    <mergeCell ref="UAM1:UAO1"/>
    <mergeCell ref="UAP1:UAR1"/>
    <mergeCell ref="UAS1:UAU1"/>
    <mergeCell ref="TZR1:TZT1"/>
    <mergeCell ref="TZU1:TZW1"/>
    <mergeCell ref="TZX1:TZZ1"/>
    <mergeCell ref="UAA1:UAC1"/>
    <mergeCell ref="UAD1:UAF1"/>
    <mergeCell ref="TZC1:TZE1"/>
    <mergeCell ref="TZF1:TZH1"/>
    <mergeCell ref="TZI1:TZK1"/>
    <mergeCell ref="TZL1:TZN1"/>
    <mergeCell ref="TZO1:TZQ1"/>
    <mergeCell ref="TYN1:TYP1"/>
    <mergeCell ref="TYQ1:TYS1"/>
    <mergeCell ref="TYT1:TYV1"/>
    <mergeCell ref="TYW1:TYY1"/>
    <mergeCell ref="TYZ1:TZB1"/>
    <mergeCell ref="TXY1:TYA1"/>
    <mergeCell ref="TYB1:TYD1"/>
    <mergeCell ref="TYE1:TYG1"/>
    <mergeCell ref="TYH1:TYJ1"/>
    <mergeCell ref="TYK1:TYM1"/>
    <mergeCell ref="TXJ1:TXL1"/>
    <mergeCell ref="TXM1:TXO1"/>
    <mergeCell ref="TXP1:TXR1"/>
    <mergeCell ref="TXS1:TXU1"/>
    <mergeCell ref="TXV1:TXX1"/>
    <mergeCell ref="TWU1:TWW1"/>
    <mergeCell ref="TWX1:TWZ1"/>
    <mergeCell ref="TXA1:TXC1"/>
    <mergeCell ref="TXD1:TXF1"/>
    <mergeCell ref="TXG1:TXI1"/>
    <mergeCell ref="TWF1:TWH1"/>
    <mergeCell ref="TWI1:TWK1"/>
    <mergeCell ref="TWL1:TWN1"/>
    <mergeCell ref="TWO1:TWQ1"/>
    <mergeCell ref="TWR1:TWT1"/>
    <mergeCell ref="TVQ1:TVS1"/>
    <mergeCell ref="TVT1:TVV1"/>
    <mergeCell ref="TVW1:TVY1"/>
    <mergeCell ref="TVZ1:TWB1"/>
    <mergeCell ref="TWC1:TWE1"/>
    <mergeCell ref="TVB1:TVD1"/>
    <mergeCell ref="TVE1:TVG1"/>
    <mergeCell ref="TVH1:TVJ1"/>
    <mergeCell ref="TVK1:TVM1"/>
    <mergeCell ref="TVN1:TVP1"/>
    <mergeCell ref="TUM1:TUO1"/>
    <mergeCell ref="TUP1:TUR1"/>
    <mergeCell ref="TUS1:TUU1"/>
    <mergeCell ref="TUV1:TUX1"/>
    <mergeCell ref="TUY1:TVA1"/>
    <mergeCell ref="TTX1:TTZ1"/>
    <mergeCell ref="TUA1:TUC1"/>
    <mergeCell ref="TUD1:TUF1"/>
    <mergeCell ref="TUG1:TUI1"/>
    <mergeCell ref="TUJ1:TUL1"/>
    <mergeCell ref="TTI1:TTK1"/>
    <mergeCell ref="TTL1:TTN1"/>
    <mergeCell ref="TTO1:TTQ1"/>
    <mergeCell ref="TTR1:TTT1"/>
    <mergeCell ref="TTU1:TTW1"/>
    <mergeCell ref="TST1:TSV1"/>
    <mergeCell ref="TSW1:TSY1"/>
    <mergeCell ref="TSZ1:TTB1"/>
    <mergeCell ref="TTC1:TTE1"/>
    <mergeCell ref="TTF1:TTH1"/>
    <mergeCell ref="TSE1:TSG1"/>
    <mergeCell ref="TSH1:TSJ1"/>
    <mergeCell ref="TSK1:TSM1"/>
    <mergeCell ref="TSN1:TSP1"/>
    <mergeCell ref="TSQ1:TSS1"/>
    <mergeCell ref="TRP1:TRR1"/>
    <mergeCell ref="TRS1:TRU1"/>
    <mergeCell ref="TRV1:TRX1"/>
    <mergeCell ref="TRY1:TSA1"/>
    <mergeCell ref="TSB1:TSD1"/>
    <mergeCell ref="TRA1:TRC1"/>
    <mergeCell ref="TRD1:TRF1"/>
    <mergeCell ref="TRG1:TRI1"/>
    <mergeCell ref="TRJ1:TRL1"/>
    <mergeCell ref="TRM1:TRO1"/>
    <mergeCell ref="TQL1:TQN1"/>
    <mergeCell ref="TQO1:TQQ1"/>
    <mergeCell ref="TQR1:TQT1"/>
    <mergeCell ref="TQU1:TQW1"/>
    <mergeCell ref="TQX1:TQZ1"/>
    <mergeCell ref="TPW1:TPY1"/>
    <mergeCell ref="TPZ1:TQB1"/>
    <mergeCell ref="TQC1:TQE1"/>
    <mergeCell ref="TQF1:TQH1"/>
    <mergeCell ref="TQI1:TQK1"/>
    <mergeCell ref="TPH1:TPJ1"/>
    <mergeCell ref="TPK1:TPM1"/>
    <mergeCell ref="TPN1:TPP1"/>
    <mergeCell ref="TPQ1:TPS1"/>
    <mergeCell ref="TPT1:TPV1"/>
    <mergeCell ref="TOS1:TOU1"/>
    <mergeCell ref="TOV1:TOX1"/>
    <mergeCell ref="TOY1:TPA1"/>
    <mergeCell ref="TPB1:TPD1"/>
    <mergeCell ref="TPE1:TPG1"/>
    <mergeCell ref="TOD1:TOF1"/>
    <mergeCell ref="TOG1:TOI1"/>
    <mergeCell ref="TOJ1:TOL1"/>
    <mergeCell ref="TOM1:TOO1"/>
    <mergeCell ref="TOP1:TOR1"/>
    <mergeCell ref="TNO1:TNQ1"/>
    <mergeCell ref="TNR1:TNT1"/>
    <mergeCell ref="TNU1:TNW1"/>
    <mergeCell ref="TNX1:TNZ1"/>
    <mergeCell ref="TOA1:TOC1"/>
    <mergeCell ref="TMZ1:TNB1"/>
    <mergeCell ref="TNC1:TNE1"/>
    <mergeCell ref="TNF1:TNH1"/>
    <mergeCell ref="TNI1:TNK1"/>
    <mergeCell ref="TNL1:TNN1"/>
    <mergeCell ref="TMK1:TMM1"/>
    <mergeCell ref="TMN1:TMP1"/>
    <mergeCell ref="TMQ1:TMS1"/>
    <mergeCell ref="TMT1:TMV1"/>
    <mergeCell ref="TMW1:TMY1"/>
    <mergeCell ref="TLV1:TLX1"/>
    <mergeCell ref="TLY1:TMA1"/>
    <mergeCell ref="TMB1:TMD1"/>
    <mergeCell ref="TME1:TMG1"/>
    <mergeCell ref="TMH1:TMJ1"/>
    <mergeCell ref="TLG1:TLI1"/>
    <mergeCell ref="TLJ1:TLL1"/>
    <mergeCell ref="TLM1:TLO1"/>
    <mergeCell ref="TLP1:TLR1"/>
    <mergeCell ref="TLS1:TLU1"/>
    <mergeCell ref="TKR1:TKT1"/>
    <mergeCell ref="TKU1:TKW1"/>
    <mergeCell ref="TKX1:TKZ1"/>
    <mergeCell ref="TLA1:TLC1"/>
    <mergeCell ref="TLD1:TLF1"/>
    <mergeCell ref="TKC1:TKE1"/>
    <mergeCell ref="TKF1:TKH1"/>
    <mergeCell ref="TKI1:TKK1"/>
    <mergeCell ref="TKL1:TKN1"/>
    <mergeCell ref="TKO1:TKQ1"/>
    <mergeCell ref="TJN1:TJP1"/>
    <mergeCell ref="TJQ1:TJS1"/>
    <mergeCell ref="TJT1:TJV1"/>
    <mergeCell ref="TJW1:TJY1"/>
    <mergeCell ref="TJZ1:TKB1"/>
    <mergeCell ref="TIY1:TJA1"/>
    <mergeCell ref="TJB1:TJD1"/>
    <mergeCell ref="TJE1:TJG1"/>
    <mergeCell ref="TJH1:TJJ1"/>
    <mergeCell ref="TJK1:TJM1"/>
    <mergeCell ref="TIJ1:TIL1"/>
    <mergeCell ref="TIM1:TIO1"/>
    <mergeCell ref="TIP1:TIR1"/>
    <mergeCell ref="TIS1:TIU1"/>
    <mergeCell ref="TIV1:TIX1"/>
    <mergeCell ref="THU1:THW1"/>
    <mergeCell ref="THX1:THZ1"/>
    <mergeCell ref="TIA1:TIC1"/>
    <mergeCell ref="TID1:TIF1"/>
    <mergeCell ref="TIG1:TII1"/>
    <mergeCell ref="THF1:THH1"/>
    <mergeCell ref="THI1:THK1"/>
    <mergeCell ref="THL1:THN1"/>
    <mergeCell ref="THO1:THQ1"/>
    <mergeCell ref="THR1:THT1"/>
    <mergeCell ref="TGQ1:TGS1"/>
    <mergeCell ref="TGT1:TGV1"/>
    <mergeCell ref="TGW1:TGY1"/>
    <mergeCell ref="TGZ1:THB1"/>
    <mergeCell ref="THC1:THE1"/>
    <mergeCell ref="TGB1:TGD1"/>
    <mergeCell ref="TGE1:TGG1"/>
    <mergeCell ref="TGH1:TGJ1"/>
    <mergeCell ref="TGK1:TGM1"/>
    <mergeCell ref="TGN1:TGP1"/>
    <mergeCell ref="TFM1:TFO1"/>
    <mergeCell ref="TFP1:TFR1"/>
    <mergeCell ref="TFS1:TFU1"/>
    <mergeCell ref="TFV1:TFX1"/>
    <mergeCell ref="TFY1:TGA1"/>
    <mergeCell ref="TEX1:TEZ1"/>
    <mergeCell ref="TFA1:TFC1"/>
    <mergeCell ref="TFD1:TFF1"/>
    <mergeCell ref="TFG1:TFI1"/>
    <mergeCell ref="TFJ1:TFL1"/>
    <mergeCell ref="TEI1:TEK1"/>
    <mergeCell ref="TEL1:TEN1"/>
    <mergeCell ref="TEO1:TEQ1"/>
    <mergeCell ref="TER1:TET1"/>
    <mergeCell ref="TEU1:TEW1"/>
    <mergeCell ref="TDT1:TDV1"/>
    <mergeCell ref="TDW1:TDY1"/>
    <mergeCell ref="TDZ1:TEB1"/>
    <mergeCell ref="TEC1:TEE1"/>
    <mergeCell ref="TEF1:TEH1"/>
    <mergeCell ref="TDE1:TDG1"/>
    <mergeCell ref="TDH1:TDJ1"/>
    <mergeCell ref="TDK1:TDM1"/>
    <mergeCell ref="TDN1:TDP1"/>
    <mergeCell ref="TDQ1:TDS1"/>
    <mergeCell ref="TCP1:TCR1"/>
    <mergeCell ref="TCS1:TCU1"/>
    <mergeCell ref="TCV1:TCX1"/>
    <mergeCell ref="TCY1:TDA1"/>
    <mergeCell ref="TDB1:TDD1"/>
    <mergeCell ref="TCA1:TCC1"/>
    <mergeCell ref="TCD1:TCF1"/>
    <mergeCell ref="TCG1:TCI1"/>
    <mergeCell ref="TCJ1:TCL1"/>
    <mergeCell ref="TCM1:TCO1"/>
    <mergeCell ref="TBL1:TBN1"/>
    <mergeCell ref="TBO1:TBQ1"/>
    <mergeCell ref="TBR1:TBT1"/>
    <mergeCell ref="TBU1:TBW1"/>
    <mergeCell ref="TBX1:TBZ1"/>
    <mergeCell ref="TAW1:TAY1"/>
    <mergeCell ref="TAZ1:TBB1"/>
    <mergeCell ref="TBC1:TBE1"/>
    <mergeCell ref="TBF1:TBH1"/>
    <mergeCell ref="TBI1:TBK1"/>
    <mergeCell ref="TAH1:TAJ1"/>
    <mergeCell ref="TAK1:TAM1"/>
    <mergeCell ref="TAN1:TAP1"/>
    <mergeCell ref="TAQ1:TAS1"/>
    <mergeCell ref="TAT1:TAV1"/>
    <mergeCell ref="SZS1:SZU1"/>
    <mergeCell ref="SZV1:SZX1"/>
    <mergeCell ref="SZY1:TAA1"/>
    <mergeCell ref="TAB1:TAD1"/>
    <mergeCell ref="TAE1:TAG1"/>
    <mergeCell ref="SZD1:SZF1"/>
    <mergeCell ref="SZG1:SZI1"/>
    <mergeCell ref="SZJ1:SZL1"/>
    <mergeCell ref="SZM1:SZO1"/>
    <mergeCell ref="SZP1:SZR1"/>
    <mergeCell ref="SYO1:SYQ1"/>
    <mergeCell ref="SYR1:SYT1"/>
    <mergeCell ref="SYU1:SYW1"/>
    <mergeCell ref="SYX1:SYZ1"/>
    <mergeCell ref="SZA1:SZC1"/>
    <mergeCell ref="SXZ1:SYB1"/>
    <mergeCell ref="SYC1:SYE1"/>
    <mergeCell ref="SYF1:SYH1"/>
    <mergeCell ref="SYI1:SYK1"/>
    <mergeCell ref="SYL1:SYN1"/>
    <mergeCell ref="SXK1:SXM1"/>
    <mergeCell ref="SXN1:SXP1"/>
    <mergeCell ref="SXQ1:SXS1"/>
    <mergeCell ref="SXT1:SXV1"/>
    <mergeCell ref="SXW1:SXY1"/>
    <mergeCell ref="SWV1:SWX1"/>
    <mergeCell ref="SWY1:SXA1"/>
    <mergeCell ref="SXB1:SXD1"/>
    <mergeCell ref="SXE1:SXG1"/>
    <mergeCell ref="SXH1:SXJ1"/>
    <mergeCell ref="SWG1:SWI1"/>
    <mergeCell ref="SWJ1:SWL1"/>
    <mergeCell ref="SWM1:SWO1"/>
    <mergeCell ref="SWP1:SWR1"/>
    <mergeCell ref="SWS1:SWU1"/>
    <mergeCell ref="SVR1:SVT1"/>
    <mergeCell ref="SVU1:SVW1"/>
    <mergeCell ref="SVX1:SVZ1"/>
    <mergeCell ref="SWA1:SWC1"/>
    <mergeCell ref="SWD1:SWF1"/>
    <mergeCell ref="SVC1:SVE1"/>
    <mergeCell ref="SVF1:SVH1"/>
    <mergeCell ref="SVI1:SVK1"/>
    <mergeCell ref="SVL1:SVN1"/>
    <mergeCell ref="SVO1:SVQ1"/>
    <mergeCell ref="SUN1:SUP1"/>
    <mergeCell ref="SUQ1:SUS1"/>
    <mergeCell ref="SUT1:SUV1"/>
    <mergeCell ref="SUW1:SUY1"/>
    <mergeCell ref="SUZ1:SVB1"/>
    <mergeCell ref="STY1:SUA1"/>
    <mergeCell ref="SUB1:SUD1"/>
    <mergeCell ref="SUE1:SUG1"/>
    <mergeCell ref="SUH1:SUJ1"/>
    <mergeCell ref="SUK1:SUM1"/>
    <mergeCell ref="STJ1:STL1"/>
    <mergeCell ref="STM1:STO1"/>
    <mergeCell ref="STP1:STR1"/>
    <mergeCell ref="STS1:STU1"/>
    <mergeCell ref="STV1:STX1"/>
    <mergeCell ref="SSU1:SSW1"/>
    <mergeCell ref="SSX1:SSZ1"/>
    <mergeCell ref="STA1:STC1"/>
    <mergeCell ref="STD1:STF1"/>
    <mergeCell ref="STG1:STI1"/>
    <mergeCell ref="SSF1:SSH1"/>
    <mergeCell ref="SSI1:SSK1"/>
    <mergeCell ref="SSL1:SSN1"/>
    <mergeCell ref="SSO1:SSQ1"/>
    <mergeCell ref="SSR1:SST1"/>
    <mergeCell ref="SRQ1:SRS1"/>
    <mergeCell ref="SRT1:SRV1"/>
    <mergeCell ref="SRW1:SRY1"/>
    <mergeCell ref="SRZ1:SSB1"/>
    <mergeCell ref="SSC1:SSE1"/>
    <mergeCell ref="SRB1:SRD1"/>
    <mergeCell ref="SRE1:SRG1"/>
    <mergeCell ref="SRH1:SRJ1"/>
    <mergeCell ref="SRK1:SRM1"/>
    <mergeCell ref="SRN1:SRP1"/>
    <mergeCell ref="SQM1:SQO1"/>
    <mergeCell ref="SQP1:SQR1"/>
    <mergeCell ref="SQS1:SQU1"/>
    <mergeCell ref="SQV1:SQX1"/>
    <mergeCell ref="SQY1:SRA1"/>
    <mergeCell ref="SPX1:SPZ1"/>
    <mergeCell ref="SQA1:SQC1"/>
    <mergeCell ref="SQD1:SQF1"/>
    <mergeCell ref="SQG1:SQI1"/>
    <mergeCell ref="SQJ1:SQL1"/>
    <mergeCell ref="SPI1:SPK1"/>
    <mergeCell ref="SPL1:SPN1"/>
    <mergeCell ref="SPO1:SPQ1"/>
    <mergeCell ref="SPR1:SPT1"/>
    <mergeCell ref="SPU1:SPW1"/>
    <mergeCell ref="SOT1:SOV1"/>
    <mergeCell ref="SOW1:SOY1"/>
    <mergeCell ref="SOZ1:SPB1"/>
    <mergeCell ref="SPC1:SPE1"/>
    <mergeCell ref="SPF1:SPH1"/>
    <mergeCell ref="SOE1:SOG1"/>
    <mergeCell ref="SOH1:SOJ1"/>
    <mergeCell ref="SOK1:SOM1"/>
    <mergeCell ref="SON1:SOP1"/>
    <mergeCell ref="SOQ1:SOS1"/>
    <mergeCell ref="SNP1:SNR1"/>
    <mergeCell ref="SNS1:SNU1"/>
    <mergeCell ref="SNV1:SNX1"/>
    <mergeCell ref="SNY1:SOA1"/>
    <mergeCell ref="SOB1:SOD1"/>
    <mergeCell ref="SNA1:SNC1"/>
    <mergeCell ref="SND1:SNF1"/>
    <mergeCell ref="SNG1:SNI1"/>
    <mergeCell ref="SNJ1:SNL1"/>
    <mergeCell ref="SNM1:SNO1"/>
    <mergeCell ref="SML1:SMN1"/>
    <mergeCell ref="SMO1:SMQ1"/>
    <mergeCell ref="SMR1:SMT1"/>
    <mergeCell ref="SMU1:SMW1"/>
    <mergeCell ref="SMX1:SMZ1"/>
    <mergeCell ref="SLW1:SLY1"/>
    <mergeCell ref="SLZ1:SMB1"/>
    <mergeCell ref="SMC1:SME1"/>
    <mergeCell ref="SMF1:SMH1"/>
    <mergeCell ref="SMI1:SMK1"/>
    <mergeCell ref="SLH1:SLJ1"/>
    <mergeCell ref="SLK1:SLM1"/>
    <mergeCell ref="SLN1:SLP1"/>
    <mergeCell ref="SLQ1:SLS1"/>
    <mergeCell ref="SLT1:SLV1"/>
    <mergeCell ref="SKS1:SKU1"/>
    <mergeCell ref="SKV1:SKX1"/>
    <mergeCell ref="SKY1:SLA1"/>
    <mergeCell ref="SLB1:SLD1"/>
    <mergeCell ref="SLE1:SLG1"/>
    <mergeCell ref="SKD1:SKF1"/>
    <mergeCell ref="SKG1:SKI1"/>
    <mergeCell ref="SKJ1:SKL1"/>
    <mergeCell ref="SKM1:SKO1"/>
    <mergeCell ref="SKP1:SKR1"/>
    <mergeCell ref="SJO1:SJQ1"/>
    <mergeCell ref="SJR1:SJT1"/>
    <mergeCell ref="SJU1:SJW1"/>
    <mergeCell ref="SJX1:SJZ1"/>
    <mergeCell ref="SKA1:SKC1"/>
    <mergeCell ref="SIZ1:SJB1"/>
    <mergeCell ref="SJC1:SJE1"/>
    <mergeCell ref="SJF1:SJH1"/>
    <mergeCell ref="SJI1:SJK1"/>
    <mergeCell ref="SJL1:SJN1"/>
    <mergeCell ref="SIK1:SIM1"/>
    <mergeCell ref="SIN1:SIP1"/>
    <mergeCell ref="SIQ1:SIS1"/>
    <mergeCell ref="SIT1:SIV1"/>
    <mergeCell ref="SIW1:SIY1"/>
    <mergeCell ref="SHV1:SHX1"/>
    <mergeCell ref="SHY1:SIA1"/>
    <mergeCell ref="SIB1:SID1"/>
    <mergeCell ref="SIE1:SIG1"/>
    <mergeCell ref="SIH1:SIJ1"/>
    <mergeCell ref="SHG1:SHI1"/>
    <mergeCell ref="SHJ1:SHL1"/>
    <mergeCell ref="SHM1:SHO1"/>
    <mergeCell ref="SHP1:SHR1"/>
    <mergeCell ref="SHS1:SHU1"/>
    <mergeCell ref="SGR1:SGT1"/>
    <mergeCell ref="SGU1:SGW1"/>
    <mergeCell ref="SGX1:SGZ1"/>
    <mergeCell ref="SHA1:SHC1"/>
    <mergeCell ref="SHD1:SHF1"/>
    <mergeCell ref="SGC1:SGE1"/>
    <mergeCell ref="SGF1:SGH1"/>
    <mergeCell ref="SGI1:SGK1"/>
    <mergeCell ref="SGL1:SGN1"/>
    <mergeCell ref="SGO1:SGQ1"/>
    <mergeCell ref="SFN1:SFP1"/>
    <mergeCell ref="SFQ1:SFS1"/>
    <mergeCell ref="SFT1:SFV1"/>
    <mergeCell ref="SFW1:SFY1"/>
    <mergeCell ref="SFZ1:SGB1"/>
    <mergeCell ref="SEY1:SFA1"/>
    <mergeCell ref="SFB1:SFD1"/>
    <mergeCell ref="SFE1:SFG1"/>
    <mergeCell ref="SFH1:SFJ1"/>
    <mergeCell ref="SFK1:SFM1"/>
    <mergeCell ref="SEJ1:SEL1"/>
    <mergeCell ref="SEM1:SEO1"/>
    <mergeCell ref="SEP1:SER1"/>
    <mergeCell ref="SES1:SEU1"/>
    <mergeCell ref="SEV1:SEX1"/>
    <mergeCell ref="SDU1:SDW1"/>
    <mergeCell ref="SDX1:SDZ1"/>
    <mergeCell ref="SEA1:SEC1"/>
    <mergeCell ref="SED1:SEF1"/>
    <mergeCell ref="SEG1:SEI1"/>
    <mergeCell ref="SDF1:SDH1"/>
    <mergeCell ref="SDI1:SDK1"/>
    <mergeCell ref="SDL1:SDN1"/>
    <mergeCell ref="SDO1:SDQ1"/>
    <mergeCell ref="SDR1:SDT1"/>
    <mergeCell ref="SCQ1:SCS1"/>
    <mergeCell ref="SCT1:SCV1"/>
    <mergeCell ref="SCW1:SCY1"/>
    <mergeCell ref="SCZ1:SDB1"/>
    <mergeCell ref="SDC1:SDE1"/>
    <mergeCell ref="SCB1:SCD1"/>
    <mergeCell ref="SCE1:SCG1"/>
    <mergeCell ref="SCH1:SCJ1"/>
    <mergeCell ref="SCK1:SCM1"/>
    <mergeCell ref="SCN1:SCP1"/>
    <mergeCell ref="SBM1:SBO1"/>
    <mergeCell ref="SBP1:SBR1"/>
    <mergeCell ref="SBS1:SBU1"/>
    <mergeCell ref="SBV1:SBX1"/>
    <mergeCell ref="SBY1:SCA1"/>
    <mergeCell ref="SAX1:SAZ1"/>
    <mergeCell ref="SBA1:SBC1"/>
    <mergeCell ref="SBD1:SBF1"/>
    <mergeCell ref="SBG1:SBI1"/>
    <mergeCell ref="SBJ1:SBL1"/>
    <mergeCell ref="SAI1:SAK1"/>
    <mergeCell ref="SAL1:SAN1"/>
    <mergeCell ref="SAO1:SAQ1"/>
    <mergeCell ref="SAR1:SAT1"/>
    <mergeCell ref="SAU1:SAW1"/>
    <mergeCell ref="RZT1:RZV1"/>
    <mergeCell ref="RZW1:RZY1"/>
    <mergeCell ref="RZZ1:SAB1"/>
    <mergeCell ref="SAC1:SAE1"/>
    <mergeCell ref="SAF1:SAH1"/>
    <mergeCell ref="RZE1:RZG1"/>
    <mergeCell ref="RZH1:RZJ1"/>
    <mergeCell ref="RZK1:RZM1"/>
    <mergeCell ref="RZN1:RZP1"/>
    <mergeCell ref="RZQ1:RZS1"/>
    <mergeCell ref="RYP1:RYR1"/>
    <mergeCell ref="RYS1:RYU1"/>
    <mergeCell ref="RYV1:RYX1"/>
    <mergeCell ref="RYY1:RZA1"/>
    <mergeCell ref="RZB1:RZD1"/>
    <mergeCell ref="RYA1:RYC1"/>
    <mergeCell ref="RYD1:RYF1"/>
    <mergeCell ref="RYG1:RYI1"/>
    <mergeCell ref="RYJ1:RYL1"/>
    <mergeCell ref="RYM1:RYO1"/>
    <mergeCell ref="RXL1:RXN1"/>
    <mergeCell ref="RXO1:RXQ1"/>
    <mergeCell ref="RXR1:RXT1"/>
    <mergeCell ref="RXU1:RXW1"/>
    <mergeCell ref="RXX1:RXZ1"/>
    <mergeCell ref="RWW1:RWY1"/>
    <mergeCell ref="RWZ1:RXB1"/>
    <mergeCell ref="RXC1:RXE1"/>
    <mergeCell ref="RXF1:RXH1"/>
    <mergeCell ref="RXI1:RXK1"/>
    <mergeCell ref="RWH1:RWJ1"/>
    <mergeCell ref="RWK1:RWM1"/>
    <mergeCell ref="RWN1:RWP1"/>
    <mergeCell ref="RWQ1:RWS1"/>
    <mergeCell ref="RWT1:RWV1"/>
    <mergeCell ref="RVS1:RVU1"/>
    <mergeCell ref="RVV1:RVX1"/>
    <mergeCell ref="RVY1:RWA1"/>
    <mergeCell ref="RWB1:RWD1"/>
    <mergeCell ref="RWE1:RWG1"/>
    <mergeCell ref="RVD1:RVF1"/>
    <mergeCell ref="RVG1:RVI1"/>
    <mergeCell ref="RVJ1:RVL1"/>
    <mergeCell ref="RVM1:RVO1"/>
    <mergeCell ref="RVP1:RVR1"/>
    <mergeCell ref="RUO1:RUQ1"/>
    <mergeCell ref="RUR1:RUT1"/>
    <mergeCell ref="RUU1:RUW1"/>
    <mergeCell ref="RUX1:RUZ1"/>
    <mergeCell ref="RVA1:RVC1"/>
    <mergeCell ref="RTZ1:RUB1"/>
    <mergeCell ref="RUC1:RUE1"/>
    <mergeCell ref="RUF1:RUH1"/>
    <mergeCell ref="RUI1:RUK1"/>
    <mergeCell ref="RUL1:RUN1"/>
    <mergeCell ref="RTK1:RTM1"/>
    <mergeCell ref="RTN1:RTP1"/>
    <mergeCell ref="RTQ1:RTS1"/>
    <mergeCell ref="RTT1:RTV1"/>
    <mergeCell ref="RTW1:RTY1"/>
    <mergeCell ref="RSV1:RSX1"/>
    <mergeCell ref="RSY1:RTA1"/>
    <mergeCell ref="RTB1:RTD1"/>
    <mergeCell ref="RTE1:RTG1"/>
    <mergeCell ref="RTH1:RTJ1"/>
    <mergeCell ref="RSG1:RSI1"/>
    <mergeCell ref="RSJ1:RSL1"/>
    <mergeCell ref="RSM1:RSO1"/>
    <mergeCell ref="RSP1:RSR1"/>
    <mergeCell ref="RSS1:RSU1"/>
    <mergeCell ref="RRR1:RRT1"/>
    <mergeCell ref="RRU1:RRW1"/>
    <mergeCell ref="RRX1:RRZ1"/>
    <mergeCell ref="RSA1:RSC1"/>
    <mergeCell ref="RSD1:RSF1"/>
    <mergeCell ref="RRC1:RRE1"/>
    <mergeCell ref="RRF1:RRH1"/>
    <mergeCell ref="RRI1:RRK1"/>
    <mergeCell ref="RRL1:RRN1"/>
    <mergeCell ref="RRO1:RRQ1"/>
    <mergeCell ref="RQN1:RQP1"/>
    <mergeCell ref="RQQ1:RQS1"/>
    <mergeCell ref="RQT1:RQV1"/>
    <mergeCell ref="RQW1:RQY1"/>
    <mergeCell ref="RQZ1:RRB1"/>
    <mergeCell ref="RPY1:RQA1"/>
    <mergeCell ref="RQB1:RQD1"/>
    <mergeCell ref="RQE1:RQG1"/>
    <mergeCell ref="RQH1:RQJ1"/>
    <mergeCell ref="RQK1:RQM1"/>
    <mergeCell ref="RPJ1:RPL1"/>
    <mergeCell ref="RPM1:RPO1"/>
    <mergeCell ref="RPP1:RPR1"/>
    <mergeCell ref="RPS1:RPU1"/>
    <mergeCell ref="RPV1:RPX1"/>
    <mergeCell ref="ROU1:ROW1"/>
    <mergeCell ref="ROX1:ROZ1"/>
    <mergeCell ref="RPA1:RPC1"/>
    <mergeCell ref="RPD1:RPF1"/>
    <mergeCell ref="RPG1:RPI1"/>
    <mergeCell ref="ROF1:ROH1"/>
    <mergeCell ref="ROI1:ROK1"/>
    <mergeCell ref="ROL1:RON1"/>
    <mergeCell ref="ROO1:ROQ1"/>
    <mergeCell ref="ROR1:ROT1"/>
    <mergeCell ref="RNQ1:RNS1"/>
    <mergeCell ref="RNT1:RNV1"/>
    <mergeCell ref="RNW1:RNY1"/>
    <mergeCell ref="RNZ1:ROB1"/>
    <mergeCell ref="ROC1:ROE1"/>
    <mergeCell ref="RNB1:RND1"/>
    <mergeCell ref="RNE1:RNG1"/>
    <mergeCell ref="RNH1:RNJ1"/>
    <mergeCell ref="RNK1:RNM1"/>
    <mergeCell ref="RNN1:RNP1"/>
    <mergeCell ref="RMM1:RMO1"/>
    <mergeCell ref="RMP1:RMR1"/>
    <mergeCell ref="RMS1:RMU1"/>
    <mergeCell ref="RMV1:RMX1"/>
    <mergeCell ref="RMY1:RNA1"/>
    <mergeCell ref="RLX1:RLZ1"/>
    <mergeCell ref="RMA1:RMC1"/>
    <mergeCell ref="RMD1:RMF1"/>
    <mergeCell ref="RMG1:RMI1"/>
    <mergeCell ref="RMJ1:RML1"/>
    <mergeCell ref="RLI1:RLK1"/>
    <mergeCell ref="RLL1:RLN1"/>
    <mergeCell ref="RLO1:RLQ1"/>
    <mergeCell ref="RLR1:RLT1"/>
    <mergeCell ref="RLU1:RLW1"/>
    <mergeCell ref="RKT1:RKV1"/>
    <mergeCell ref="RKW1:RKY1"/>
    <mergeCell ref="RKZ1:RLB1"/>
    <mergeCell ref="RLC1:RLE1"/>
    <mergeCell ref="RLF1:RLH1"/>
    <mergeCell ref="RKE1:RKG1"/>
    <mergeCell ref="RKH1:RKJ1"/>
    <mergeCell ref="RKK1:RKM1"/>
    <mergeCell ref="RKN1:RKP1"/>
    <mergeCell ref="RKQ1:RKS1"/>
    <mergeCell ref="RJP1:RJR1"/>
    <mergeCell ref="RJS1:RJU1"/>
    <mergeCell ref="RJV1:RJX1"/>
    <mergeCell ref="RJY1:RKA1"/>
    <mergeCell ref="RKB1:RKD1"/>
    <mergeCell ref="RJA1:RJC1"/>
    <mergeCell ref="RJD1:RJF1"/>
    <mergeCell ref="RJG1:RJI1"/>
    <mergeCell ref="RJJ1:RJL1"/>
    <mergeCell ref="RJM1:RJO1"/>
    <mergeCell ref="RIL1:RIN1"/>
    <mergeCell ref="RIO1:RIQ1"/>
    <mergeCell ref="RIR1:RIT1"/>
    <mergeCell ref="RIU1:RIW1"/>
    <mergeCell ref="RIX1:RIZ1"/>
    <mergeCell ref="RHW1:RHY1"/>
    <mergeCell ref="RHZ1:RIB1"/>
    <mergeCell ref="RIC1:RIE1"/>
    <mergeCell ref="RIF1:RIH1"/>
    <mergeCell ref="RII1:RIK1"/>
    <mergeCell ref="RHH1:RHJ1"/>
    <mergeCell ref="RHK1:RHM1"/>
    <mergeCell ref="RHN1:RHP1"/>
    <mergeCell ref="RHQ1:RHS1"/>
    <mergeCell ref="RHT1:RHV1"/>
    <mergeCell ref="RGS1:RGU1"/>
    <mergeCell ref="RGV1:RGX1"/>
    <mergeCell ref="RGY1:RHA1"/>
    <mergeCell ref="RHB1:RHD1"/>
    <mergeCell ref="RHE1:RHG1"/>
    <mergeCell ref="RGD1:RGF1"/>
    <mergeCell ref="RGG1:RGI1"/>
    <mergeCell ref="RGJ1:RGL1"/>
    <mergeCell ref="RGM1:RGO1"/>
    <mergeCell ref="RGP1:RGR1"/>
    <mergeCell ref="RFO1:RFQ1"/>
    <mergeCell ref="RFR1:RFT1"/>
    <mergeCell ref="RFU1:RFW1"/>
    <mergeCell ref="RFX1:RFZ1"/>
    <mergeCell ref="RGA1:RGC1"/>
    <mergeCell ref="REZ1:RFB1"/>
    <mergeCell ref="RFC1:RFE1"/>
    <mergeCell ref="RFF1:RFH1"/>
    <mergeCell ref="RFI1:RFK1"/>
    <mergeCell ref="RFL1:RFN1"/>
    <mergeCell ref="REK1:REM1"/>
    <mergeCell ref="REN1:REP1"/>
    <mergeCell ref="REQ1:RES1"/>
    <mergeCell ref="RET1:REV1"/>
    <mergeCell ref="REW1:REY1"/>
    <mergeCell ref="RDV1:RDX1"/>
    <mergeCell ref="RDY1:REA1"/>
    <mergeCell ref="REB1:RED1"/>
    <mergeCell ref="REE1:REG1"/>
    <mergeCell ref="REH1:REJ1"/>
    <mergeCell ref="RDG1:RDI1"/>
    <mergeCell ref="RDJ1:RDL1"/>
    <mergeCell ref="RDM1:RDO1"/>
    <mergeCell ref="RDP1:RDR1"/>
    <mergeCell ref="RDS1:RDU1"/>
    <mergeCell ref="RCR1:RCT1"/>
    <mergeCell ref="RCU1:RCW1"/>
    <mergeCell ref="RCX1:RCZ1"/>
    <mergeCell ref="RDA1:RDC1"/>
    <mergeCell ref="RDD1:RDF1"/>
    <mergeCell ref="RCC1:RCE1"/>
    <mergeCell ref="RCF1:RCH1"/>
    <mergeCell ref="RCI1:RCK1"/>
    <mergeCell ref="RCL1:RCN1"/>
    <mergeCell ref="RCO1:RCQ1"/>
    <mergeCell ref="RBN1:RBP1"/>
    <mergeCell ref="RBQ1:RBS1"/>
    <mergeCell ref="RBT1:RBV1"/>
    <mergeCell ref="RBW1:RBY1"/>
    <mergeCell ref="RBZ1:RCB1"/>
    <mergeCell ref="RAY1:RBA1"/>
    <mergeCell ref="RBB1:RBD1"/>
    <mergeCell ref="RBE1:RBG1"/>
    <mergeCell ref="RBH1:RBJ1"/>
    <mergeCell ref="RBK1:RBM1"/>
    <mergeCell ref="RAJ1:RAL1"/>
    <mergeCell ref="RAM1:RAO1"/>
    <mergeCell ref="RAP1:RAR1"/>
    <mergeCell ref="RAS1:RAU1"/>
    <mergeCell ref="RAV1:RAX1"/>
    <mergeCell ref="QZU1:QZW1"/>
    <mergeCell ref="QZX1:QZZ1"/>
    <mergeCell ref="RAA1:RAC1"/>
    <mergeCell ref="RAD1:RAF1"/>
    <mergeCell ref="RAG1:RAI1"/>
    <mergeCell ref="QZF1:QZH1"/>
    <mergeCell ref="QZI1:QZK1"/>
    <mergeCell ref="QZL1:QZN1"/>
    <mergeCell ref="QZO1:QZQ1"/>
    <mergeCell ref="QZR1:QZT1"/>
    <mergeCell ref="QYQ1:QYS1"/>
    <mergeCell ref="QYT1:QYV1"/>
    <mergeCell ref="QYW1:QYY1"/>
    <mergeCell ref="QYZ1:QZB1"/>
    <mergeCell ref="QZC1:QZE1"/>
    <mergeCell ref="QYB1:QYD1"/>
    <mergeCell ref="QYE1:QYG1"/>
    <mergeCell ref="QYH1:QYJ1"/>
    <mergeCell ref="QYK1:QYM1"/>
    <mergeCell ref="QYN1:QYP1"/>
    <mergeCell ref="QXM1:QXO1"/>
    <mergeCell ref="QXP1:QXR1"/>
    <mergeCell ref="QXS1:QXU1"/>
    <mergeCell ref="QXV1:QXX1"/>
    <mergeCell ref="QXY1:QYA1"/>
    <mergeCell ref="QWX1:QWZ1"/>
    <mergeCell ref="QXA1:QXC1"/>
    <mergeCell ref="QXD1:QXF1"/>
    <mergeCell ref="QXG1:QXI1"/>
    <mergeCell ref="QXJ1:QXL1"/>
    <mergeCell ref="QWI1:QWK1"/>
    <mergeCell ref="QWL1:QWN1"/>
    <mergeCell ref="QWO1:QWQ1"/>
    <mergeCell ref="QWR1:QWT1"/>
    <mergeCell ref="QWU1:QWW1"/>
    <mergeCell ref="QVT1:QVV1"/>
    <mergeCell ref="QVW1:QVY1"/>
    <mergeCell ref="QVZ1:QWB1"/>
    <mergeCell ref="QWC1:QWE1"/>
    <mergeCell ref="QWF1:QWH1"/>
    <mergeCell ref="QVE1:QVG1"/>
    <mergeCell ref="QVH1:QVJ1"/>
    <mergeCell ref="QVK1:QVM1"/>
    <mergeCell ref="QVN1:QVP1"/>
    <mergeCell ref="QVQ1:QVS1"/>
    <mergeCell ref="QUP1:QUR1"/>
    <mergeCell ref="QUS1:QUU1"/>
    <mergeCell ref="QUV1:QUX1"/>
    <mergeCell ref="QUY1:QVA1"/>
    <mergeCell ref="QVB1:QVD1"/>
    <mergeCell ref="QUA1:QUC1"/>
    <mergeCell ref="QUD1:QUF1"/>
    <mergeCell ref="QUG1:QUI1"/>
    <mergeCell ref="QUJ1:QUL1"/>
    <mergeCell ref="QUM1:QUO1"/>
    <mergeCell ref="QTL1:QTN1"/>
    <mergeCell ref="QTO1:QTQ1"/>
    <mergeCell ref="QTR1:QTT1"/>
    <mergeCell ref="QTU1:QTW1"/>
    <mergeCell ref="QTX1:QTZ1"/>
    <mergeCell ref="QSW1:QSY1"/>
    <mergeCell ref="QSZ1:QTB1"/>
    <mergeCell ref="QTC1:QTE1"/>
    <mergeCell ref="QTF1:QTH1"/>
    <mergeCell ref="QTI1:QTK1"/>
    <mergeCell ref="QSH1:QSJ1"/>
    <mergeCell ref="QSK1:QSM1"/>
    <mergeCell ref="QSN1:QSP1"/>
    <mergeCell ref="QSQ1:QSS1"/>
    <mergeCell ref="QST1:QSV1"/>
    <mergeCell ref="QRS1:QRU1"/>
    <mergeCell ref="QRV1:QRX1"/>
    <mergeCell ref="QRY1:QSA1"/>
    <mergeCell ref="QSB1:QSD1"/>
    <mergeCell ref="QSE1:QSG1"/>
    <mergeCell ref="QRD1:QRF1"/>
    <mergeCell ref="QRG1:QRI1"/>
    <mergeCell ref="QRJ1:QRL1"/>
    <mergeCell ref="QRM1:QRO1"/>
    <mergeCell ref="QRP1:QRR1"/>
    <mergeCell ref="QQO1:QQQ1"/>
    <mergeCell ref="QQR1:QQT1"/>
    <mergeCell ref="QQU1:QQW1"/>
    <mergeCell ref="QQX1:QQZ1"/>
    <mergeCell ref="QRA1:QRC1"/>
    <mergeCell ref="QPZ1:QQB1"/>
    <mergeCell ref="QQC1:QQE1"/>
    <mergeCell ref="QQF1:QQH1"/>
    <mergeCell ref="QQI1:QQK1"/>
    <mergeCell ref="QQL1:QQN1"/>
    <mergeCell ref="QPK1:QPM1"/>
    <mergeCell ref="QPN1:QPP1"/>
    <mergeCell ref="QPQ1:QPS1"/>
    <mergeCell ref="QPT1:QPV1"/>
    <mergeCell ref="QPW1:QPY1"/>
    <mergeCell ref="QOV1:QOX1"/>
    <mergeCell ref="QOY1:QPA1"/>
    <mergeCell ref="QPB1:QPD1"/>
    <mergeCell ref="QPE1:QPG1"/>
    <mergeCell ref="QPH1:QPJ1"/>
    <mergeCell ref="QOG1:QOI1"/>
    <mergeCell ref="QOJ1:QOL1"/>
    <mergeCell ref="QOM1:QOO1"/>
    <mergeCell ref="QOP1:QOR1"/>
    <mergeCell ref="QOS1:QOU1"/>
    <mergeCell ref="QNR1:QNT1"/>
    <mergeCell ref="QNU1:QNW1"/>
    <mergeCell ref="QNX1:QNZ1"/>
    <mergeCell ref="QOA1:QOC1"/>
    <mergeCell ref="QOD1:QOF1"/>
    <mergeCell ref="QNC1:QNE1"/>
    <mergeCell ref="QNF1:QNH1"/>
    <mergeCell ref="QNI1:QNK1"/>
    <mergeCell ref="QNL1:QNN1"/>
    <mergeCell ref="QNO1:QNQ1"/>
    <mergeCell ref="QMN1:QMP1"/>
    <mergeCell ref="QMQ1:QMS1"/>
    <mergeCell ref="QMT1:QMV1"/>
    <mergeCell ref="QMW1:QMY1"/>
    <mergeCell ref="QMZ1:QNB1"/>
    <mergeCell ref="QLY1:QMA1"/>
    <mergeCell ref="QMB1:QMD1"/>
    <mergeCell ref="QME1:QMG1"/>
    <mergeCell ref="QMH1:QMJ1"/>
    <mergeCell ref="QMK1:QMM1"/>
    <mergeCell ref="QLJ1:QLL1"/>
    <mergeCell ref="QLM1:QLO1"/>
    <mergeCell ref="QLP1:QLR1"/>
    <mergeCell ref="QLS1:QLU1"/>
    <mergeCell ref="QLV1:QLX1"/>
    <mergeCell ref="QKU1:QKW1"/>
    <mergeCell ref="QKX1:QKZ1"/>
    <mergeCell ref="QLA1:QLC1"/>
    <mergeCell ref="QLD1:QLF1"/>
    <mergeCell ref="QLG1:QLI1"/>
    <mergeCell ref="QKF1:QKH1"/>
    <mergeCell ref="QKI1:QKK1"/>
    <mergeCell ref="QKL1:QKN1"/>
    <mergeCell ref="QKO1:QKQ1"/>
    <mergeCell ref="QKR1:QKT1"/>
    <mergeCell ref="QJQ1:QJS1"/>
    <mergeCell ref="QJT1:QJV1"/>
    <mergeCell ref="QJW1:QJY1"/>
    <mergeCell ref="QJZ1:QKB1"/>
    <mergeCell ref="QKC1:QKE1"/>
    <mergeCell ref="QJB1:QJD1"/>
    <mergeCell ref="QJE1:QJG1"/>
    <mergeCell ref="QJH1:QJJ1"/>
    <mergeCell ref="QJK1:QJM1"/>
    <mergeCell ref="QJN1:QJP1"/>
    <mergeCell ref="QIM1:QIO1"/>
    <mergeCell ref="QIP1:QIR1"/>
    <mergeCell ref="QIS1:QIU1"/>
    <mergeCell ref="QIV1:QIX1"/>
    <mergeCell ref="QIY1:QJA1"/>
    <mergeCell ref="QHX1:QHZ1"/>
    <mergeCell ref="QIA1:QIC1"/>
    <mergeCell ref="QID1:QIF1"/>
    <mergeCell ref="QIG1:QII1"/>
    <mergeCell ref="QIJ1:QIL1"/>
    <mergeCell ref="QHI1:QHK1"/>
    <mergeCell ref="QHL1:QHN1"/>
    <mergeCell ref="QHO1:QHQ1"/>
    <mergeCell ref="QHR1:QHT1"/>
    <mergeCell ref="QHU1:QHW1"/>
    <mergeCell ref="QGT1:QGV1"/>
    <mergeCell ref="QGW1:QGY1"/>
    <mergeCell ref="QGZ1:QHB1"/>
    <mergeCell ref="QHC1:QHE1"/>
    <mergeCell ref="QHF1:QHH1"/>
    <mergeCell ref="QGE1:QGG1"/>
    <mergeCell ref="QGH1:QGJ1"/>
    <mergeCell ref="QGK1:QGM1"/>
    <mergeCell ref="QGN1:QGP1"/>
    <mergeCell ref="QGQ1:QGS1"/>
    <mergeCell ref="QFP1:QFR1"/>
    <mergeCell ref="QFS1:QFU1"/>
    <mergeCell ref="QFV1:QFX1"/>
    <mergeCell ref="QFY1:QGA1"/>
    <mergeCell ref="QGB1:QGD1"/>
    <mergeCell ref="QFA1:QFC1"/>
    <mergeCell ref="QFD1:QFF1"/>
    <mergeCell ref="QFG1:QFI1"/>
    <mergeCell ref="QFJ1:QFL1"/>
    <mergeCell ref="QFM1:QFO1"/>
    <mergeCell ref="QEL1:QEN1"/>
    <mergeCell ref="QEO1:QEQ1"/>
    <mergeCell ref="QER1:QET1"/>
    <mergeCell ref="QEU1:QEW1"/>
    <mergeCell ref="QEX1:QEZ1"/>
    <mergeCell ref="QDW1:QDY1"/>
    <mergeCell ref="QDZ1:QEB1"/>
    <mergeCell ref="QEC1:QEE1"/>
    <mergeCell ref="QEF1:QEH1"/>
    <mergeCell ref="QEI1:QEK1"/>
    <mergeCell ref="QDH1:QDJ1"/>
    <mergeCell ref="QDK1:QDM1"/>
    <mergeCell ref="QDN1:QDP1"/>
    <mergeCell ref="QDQ1:QDS1"/>
    <mergeCell ref="QDT1:QDV1"/>
    <mergeCell ref="QCS1:QCU1"/>
    <mergeCell ref="QCV1:QCX1"/>
    <mergeCell ref="QCY1:QDA1"/>
    <mergeCell ref="QDB1:QDD1"/>
    <mergeCell ref="QDE1:QDG1"/>
    <mergeCell ref="QCD1:QCF1"/>
    <mergeCell ref="QCG1:QCI1"/>
    <mergeCell ref="QCJ1:QCL1"/>
    <mergeCell ref="QCM1:QCO1"/>
    <mergeCell ref="QCP1:QCR1"/>
    <mergeCell ref="QBO1:QBQ1"/>
    <mergeCell ref="QBR1:QBT1"/>
    <mergeCell ref="QBU1:QBW1"/>
    <mergeCell ref="QBX1:QBZ1"/>
    <mergeCell ref="QCA1:QCC1"/>
    <mergeCell ref="QAZ1:QBB1"/>
    <mergeCell ref="QBC1:QBE1"/>
    <mergeCell ref="QBF1:QBH1"/>
    <mergeCell ref="QBI1:QBK1"/>
    <mergeCell ref="QBL1:QBN1"/>
    <mergeCell ref="QAK1:QAM1"/>
    <mergeCell ref="QAN1:QAP1"/>
    <mergeCell ref="QAQ1:QAS1"/>
    <mergeCell ref="QAT1:QAV1"/>
    <mergeCell ref="QAW1:QAY1"/>
    <mergeCell ref="PZV1:PZX1"/>
    <mergeCell ref="PZY1:QAA1"/>
    <mergeCell ref="QAB1:QAD1"/>
    <mergeCell ref="QAE1:QAG1"/>
    <mergeCell ref="QAH1:QAJ1"/>
    <mergeCell ref="PZG1:PZI1"/>
    <mergeCell ref="PZJ1:PZL1"/>
    <mergeCell ref="PZM1:PZO1"/>
    <mergeCell ref="PZP1:PZR1"/>
    <mergeCell ref="PZS1:PZU1"/>
    <mergeCell ref="PYR1:PYT1"/>
    <mergeCell ref="PYU1:PYW1"/>
    <mergeCell ref="PYX1:PYZ1"/>
    <mergeCell ref="PZA1:PZC1"/>
    <mergeCell ref="PZD1:PZF1"/>
    <mergeCell ref="PYC1:PYE1"/>
    <mergeCell ref="PYF1:PYH1"/>
    <mergeCell ref="PYI1:PYK1"/>
    <mergeCell ref="PYL1:PYN1"/>
    <mergeCell ref="PYO1:PYQ1"/>
    <mergeCell ref="PXN1:PXP1"/>
    <mergeCell ref="PXQ1:PXS1"/>
    <mergeCell ref="PXT1:PXV1"/>
    <mergeCell ref="PXW1:PXY1"/>
    <mergeCell ref="PXZ1:PYB1"/>
    <mergeCell ref="PWY1:PXA1"/>
    <mergeCell ref="PXB1:PXD1"/>
    <mergeCell ref="PXE1:PXG1"/>
    <mergeCell ref="PXH1:PXJ1"/>
    <mergeCell ref="PXK1:PXM1"/>
    <mergeCell ref="PWJ1:PWL1"/>
    <mergeCell ref="PWM1:PWO1"/>
    <mergeCell ref="PWP1:PWR1"/>
    <mergeCell ref="PWS1:PWU1"/>
    <mergeCell ref="PWV1:PWX1"/>
    <mergeCell ref="PVU1:PVW1"/>
    <mergeCell ref="PVX1:PVZ1"/>
    <mergeCell ref="PWA1:PWC1"/>
    <mergeCell ref="PWD1:PWF1"/>
    <mergeCell ref="PWG1:PWI1"/>
    <mergeCell ref="PVF1:PVH1"/>
    <mergeCell ref="PVI1:PVK1"/>
    <mergeCell ref="PVL1:PVN1"/>
    <mergeCell ref="PVO1:PVQ1"/>
    <mergeCell ref="PVR1:PVT1"/>
    <mergeCell ref="PUQ1:PUS1"/>
    <mergeCell ref="PUT1:PUV1"/>
    <mergeCell ref="PUW1:PUY1"/>
    <mergeCell ref="PUZ1:PVB1"/>
    <mergeCell ref="PVC1:PVE1"/>
    <mergeCell ref="PUB1:PUD1"/>
    <mergeCell ref="PUE1:PUG1"/>
    <mergeCell ref="PUH1:PUJ1"/>
    <mergeCell ref="PUK1:PUM1"/>
    <mergeCell ref="PUN1:PUP1"/>
    <mergeCell ref="PTM1:PTO1"/>
    <mergeCell ref="PTP1:PTR1"/>
    <mergeCell ref="PTS1:PTU1"/>
    <mergeCell ref="PTV1:PTX1"/>
    <mergeCell ref="PTY1:PUA1"/>
    <mergeCell ref="PSX1:PSZ1"/>
    <mergeCell ref="PTA1:PTC1"/>
    <mergeCell ref="PTD1:PTF1"/>
    <mergeCell ref="PTG1:PTI1"/>
    <mergeCell ref="PTJ1:PTL1"/>
    <mergeCell ref="PSI1:PSK1"/>
    <mergeCell ref="PSL1:PSN1"/>
    <mergeCell ref="PSO1:PSQ1"/>
    <mergeCell ref="PSR1:PST1"/>
    <mergeCell ref="PSU1:PSW1"/>
    <mergeCell ref="PRT1:PRV1"/>
    <mergeCell ref="PRW1:PRY1"/>
    <mergeCell ref="PRZ1:PSB1"/>
    <mergeCell ref="PSC1:PSE1"/>
    <mergeCell ref="PSF1:PSH1"/>
    <mergeCell ref="PRE1:PRG1"/>
    <mergeCell ref="PRH1:PRJ1"/>
    <mergeCell ref="PRK1:PRM1"/>
    <mergeCell ref="PRN1:PRP1"/>
    <mergeCell ref="PRQ1:PRS1"/>
    <mergeCell ref="PQP1:PQR1"/>
    <mergeCell ref="PQS1:PQU1"/>
    <mergeCell ref="PQV1:PQX1"/>
    <mergeCell ref="PQY1:PRA1"/>
    <mergeCell ref="PRB1:PRD1"/>
    <mergeCell ref="PQA1:PQC1"/>
    <mergeCell ref="PQD1:PQF1"/>
    <mergeCell ref="PQG1:PQI1"/>
    <mergeCell ref="PQJ1:PQL1"/>
    <mergeCell ref="PQM1:PQO1"/>
    <mergeCell ref="PPL1:PPN1"/>
    <mergeCell ref="PPO1:PPQ1"/>
    <mergeCell ref="PPR1:PPT1"/>
    <mergeCell ref="PPU1:PPW1"/>
    <mergeCell ref="PPX1:PPZ1"/>
    <mergeCell ref="POW1:POY1"/>
    <mergeCell ref="POZ1:PPB1"/>
    <mergeCell ref="PPC1:PPE1"/>
    <mergeCell ref="PPF1:PPH1"/>
    <mergeCell ref="PPI1:PPK1"/>
    <mergeCell ref="POH1:POJ1"/>
    <mergeCell ref="POK1:POM1"/>
    <mergeCell ref="PON1:POP1"/>
    <mergeCell ref="POQ1:POS1"/>
    <mergeCell ref="POT1:POV1"/>
    <mergeCell ref="PNS1:PNU1"/>
    <mergeCell ref="PNV1:PNX1"/>
    <mergeCell ref="PNY1:POA1"/>
    <mergeCell ref="POB1:POD1"/>
    <mergeCell ref="POE1:POG1"/>
    <mergeCell ref="PND1:PNF1"/>
    <mergeCell ref="PNG1:PNI1"/>
    <mergeCell ref="PNJ1:PNL1"/>
    <mergeCell ref="PNM1:PNO1"/>
    <mergeCell ref="PNP1:PNR1"/>
    <mergeCell ref="PMO1:PMQ1"/>
    <mergeCell ref="PMR1:PMT1"/>
    <mergeCell ref="PMU1:PMW1"/>
    <mergeCell ref="PMX1:PMZ1"/>
    <mergeCell ref="PNA1:PNC1"/>
    <mergeCell ref="PLZ1:PMB1"/>
    <mergeCell ref="PMC1:PME1"/>
    <mergeCell ref="PMF1:PMH1"/>
    <mergeCell ref="PMI1:PMK1"/>
    <mergeCell ref="PML1:PMN1"/>
    <mergeCell ref="PLK1:PLM1"/>
    <mergeCell ref="PLN1:PLP1"/>
    <mergeCell ref="PLQ1:PLS1"/>
    <mergeCell ref="PLT1:PLV1"/>
    <mergeCell ref="PLW1:PLY1"/>
    <mergeCell ref="PKV1:PKX1"/>
    <mergeCell ref="PKY1:PLA1"/>
    <mergeCell ref="PLB1:PLD1"/>
    <mergeCell ref="PLE1:PLG1"/>
    <mergeCell ref="PLH1:PLJ1"/>
    <mergeCell ref="PKG1:PKI1"/>
    <mergeCell ref="PKJ1:PKL1"/>
    <mergeCell ref="PKM1:PKO1"/>
    <mergeCell ref="PKP1:PKR1"/>
    <mergeCell ref="PKS1:PKU1"/>
    <mergeCell ref="PJR1:PJT1"/>
    <mergeCell ref="PJU1:PJW1"/>
    <mergeCell ref="PJX1:PJZ1"/>
    <mergeCell ref="PKA1:PKC1"/>
    <mergeCell ref="PKD1:PKF1"/>
    <mergeCell ref="PJC1:PJE1"/>
    <mergeCell ref="PJF1:PJH1"/>
    <mergeCell ref="PJI1:PJK1"/>
    <mergeCell ref="PJL1:PJN1"/>
    <mergeCell ref="PJO1:PJQ1"/>
    <mergeCell ref="PIN1:PIP1"/>
    <mergeCell ref="PIQ1:PIS1"/>
    <mergeCell ref="PIT1:PIV1"/>
    <mergeCell ref="PIW1:PIY1"/>
    <mergeCell ref="PIZ1:PJB1"/>
    <mergeCell ref="PHY1:PIA1"/>
    <mergeCell ref="PIB1:PID1"/>
    <mergeCell ref="PIE1:PIG1"/>
    <mergeCell ref="PIH1:PIJ1"/>
    <mergeCell ref="PIK1:PIM1"/>
    <mergeCell ref="PHJ1:PHL1"/>
    <mergeCell ref="PHM1:PHO1"/>
    <mergeCell ref="PHP1:PHR1"/>
    <mergeCell ref="PHS1:PHU1"/>
    <mergeCell ref="PHV1:PHX1"/>
    <mergeCell ref="PGU1:PGW1"/>
    <mergeCell ref="PGX1:PGZ1"/>
    <mergeCell ref="PHA1:PHC1"/>
    <mergeCell ref="PHD1:PHF1"/>
    <mergeCell ref="PHG1:PHI1"/>
    <mergeCell ref="PGF1:PGH1"/>
    <mergeCell ref="PGI1:PGK1"/>
    <mergeCell ref="PGL1:PGN1"/>
    <mergeCell ref="PGO1:PGQ1"/>
    <mergeCell ref="PGR1:PGT1"/>
    <mergeCell ref="PFQ1:PFS1"/>
    <mergeCell ref="PFT1:PFV1"/>
    <mergeCell ref="PFW1:PFY1"/>
    <mergeCell ref="PFZ1:PGB1"/>
    <mergeCell ref="PGC1:PGE1"/>
    <mergeCell ref="PFB1:PFD1"/>
    <mergeCell ref="PFE1:PFG1"/>
    <mergeCell ref="PFH1:PFJ1"/>
    <mergeCell ref="PFK1:PFM1"/>
    <mergeCell ref="PFN1:PFP1"/>
    <mergeCell ref="PEM1:PEO1"/>
    <mergeCell ref="PEP1:PER1"/>
    <mergeCell ref="PES1:PEU1"/>
    <mergeCell ref="PEV1:PEX1"/>
    <mergeCell ref="PEY1:PFA1"/>
    <mergeCell ref="PDX1:PDZ1"/>
    <mergeCell ref="PEA1:PEC1"/>
    <mergeCell ref="PED1:PEF1"/>
    <mergeCell ref="PEG1:PEI1"/>
    <mergeCell ref="PEJ1:PEL1"/>
    <mergeCell ref="PDI1:PDK1"/>
    <mergeCell ref="PDL1:PDN1"/>
    <mergeCell ref="PDO1:PDQ1"/>
    <mergeCell ref="PDR1:PDT1"/>
    <mergeCell ref="PDU1:PDW1"/>
    <mergeCell ref="PCT1:PCV1"/>
    <mergeCell ref="PCW1:PCY1"/>
    <mergeCell ref="PCZ1:PDB1"/>
    <mergeCell ref="PDC1:PDE1"/>
    <mergeCell ref="PDF1:PDH1"/>
    <mergeCell ref="PCE1:PCG1"/>
    <mergeCell ref="PCH1:PCJ1"/>
    <mergeCell ref="PCK1:PCM1"/>
    <mergeCell ref="PCN1:PCP1"/>
    <mergeCell ref="PCQ1:PCS1"/>
    <mergeCell ref="PBP1:PBR1"/>
    <mergeCell ref="PBS1:PBU1"/>
    <mergeCell ref="PBV1:PBX1"/>
    <mergeCell ref="PBY1:PCA1"/>
    <mergeCell ref="PCB1:PCD1"/>
    <mergeCell ref="PBA1:PBC1"/>
    <mergeCell ref="PBD1:PBF1"/>
    <mergeCell ref="PBG1:PBI1"/>
    <mergeCell ref="PBJ1:PBL1"/>
    <mergeCell ref="PBM1:PBO1"/>
    <mergeCell ref="PAL1:PAN1"/>
    <mergeCell ref="PAO1:PAQ1"/>
    <mergeCell ref="PAR1:PAT1"/>
    <mergeCell ref="PAU1:PAW1"/>
    <mergeCell ref="PAX1:PAZ1"/>
    <mergeCell ref="OZW1:OZY1"/>
    <mergeCell ref="OZZ1:PAB1"/>
    <mergeCell ref="PAC1:PAE1"/>
    <mergeCell ref="PAF1:PAH1"/>
    <mergeCell ref="PAI1:PAK1"/>
    <mergeCell ref="OZH1:OZJ1"/>
    <mergeCell ref="OZK1:OZM1"/>
    <mergeCell ref="OZN1:OZP1"/>
    <mergeCell ref="OZQ1:OZS1"/>
    <mergeCell ref="OZT1:OZV1"/>
    <mergeCell ref="OYS1:OYU1"/>
    <mergeCell ref="OYV1:OYX1"/>
    <mergeCell ref="OYY1:OZA1"/>
    <mergeCell ref="OZB1:OZD1"/>
    <mergeCell ref="OZE1:OZG1"/>
    <mergeCell ref="OYD1:OYF1"/>
    <mergeCell ref="OYG1:OYI1"/>
    <mergeCell ref="OYJ1:OYL1"/>
    <mergeCell ref="OYM1:OYO1"/>
    <mergeCell ref="OYP1:OYR1"/>
    <mergeCell ref="OXO1:OXQ1"/>
    <mergeCell ref="OXR1:OXT1"/>
    <mergeCell ref="OXU1:OXW1"/>
    <mergeCell ref="OXX1:OXZ1"/>
    <mergeCell ref="OYA1:OYC1"/>
    <mergeCell ref="OWZ1:OXB1"/>
    <mergeCell ref="OXC1:OXE1"/>
    <mergeCell ref="OXF1:OXH1"/>
    <mergeCell ref="OXI1:OXK1"/>
    <mergeCell ref="OXL1:OXN1"/>
    <mergeCell ref="OWK1:OWM1"/>
    <mergeCell ref="OWN1:OWP1"/>
    <mergeCell ref="OWQ1:OWS1"/>
    <mergeCell ref="OWT1:OWV1"/>
    <mergeCell ref="OWW1:OWY1"/>
    <mergeCell ref="OVV1:OVX1"/>
    <mergeCell ref="OVY1:OWA1"/>
    <mergeCell ref="OWB1:OWD1"/>
    <mergeCell ref="OWE1:OWG1"/>
    <mergeCell ref="OWH1:OWJ1"/>
    <mergeCell ref="OVG1:OVI1"/>
    <mergeCell ref="OVJ1:OVL1"/>
    <mergeCell ref="OVM1:OVO1"/>
    <mergeCell ref="OVP1:OVR1"/>
    <mergeCell ref="OVS1:OVU1"/>
    <mergeCell ref="OUR1:OUT1"/>
    <mergeCell ref="OUU1:OUW1"/>
    <mergeCell ref="OUX1:OUZ1"/>
    <mergeCell ref="OVA1:OVC1"/>
    <mergeCell ref="OVD1:OVF1"/>
    <mergeCell ref="OUC1:OUE1"/>
    <mergeCell ref="OUF1:OUH1"/>
    <mergeCell ref="OUI1:OUK1"/>
    <mergeCell ref="OUL1:OUN1"/>
    <mergeCell ref="OUO1:OUQ1"/>
    <mergeCell ref="OTN1:OTP1"/>
    <mergeCell ref="OTQ1:OTS1"/>
    <mergeCell ref="OTT1:OTV1"/>
    <mergeCell ref="OTW1:OTY1"/>
    <mergeCell ref="OTZ1:OUB1"/>
    <mergeCell ref="OSY1:OTA1"/>
    <mergeCell ref="OTB1:OTD1"/>
    <mergeCell ref="OTE1:OTG1"/>
    <mergeCell ref="OTH1:OTJ1"/>
    <mergeCell ref="OTK1:OTM1"/>
    <mergeCell ref="OSJ1:OSL1"/>
    <mergeCell ref="OSM1:OSO1"/>
    <mergeCell ref="OSP1:OSR1"/>
    <mergeCell ref="OSS1:OSU1"/>
    <mergeCell ref="OSV1:OSX1"/>
    <mergeCell ref="ORU1:ORW1"/>
    <mergeCell ref="ORX1:ORZ1"/>
    <mergeCell ref="OSA1:OSC1"/>
    <mergeCell ref="OSD1:OSF1"/>
    <mergeCell ref="OSG1:OSI1"/>
    <mergeCell ref="ORF1:ORH1"/>
    <mergeCell ref="ORI1:ORK1"/>
    <mergeCell ref="ORL1:ORN1"/>
    <mergeCell ref="ORO1:ORQ1"/>
    <mergeCell ref="ORR1:ORT1"/>
    <mergeCell ref="OQQ1:OQS1"/>
    <mergeCell ref="OQT1:OQV1"/>
    <mergeCell ref="OQW1:OQY1"/>
    <mergeCell ref="OQZ1:ORB1"/>
    <mergeCell ref="ORC1:ORE1"/>
    <mergeCell ref="OQB1:OQD1"/>
    <mergeCell ref="OQE1:OQG1"/>
    <mergeCell ref="OQH1:OQJ1"/>
    <mergeCell ref="OQK1:OQM1"/>
    <mergeCell ref="OQN1:OQP1"/>
    <mergeCell ref="OPM1:OPO1"/>
    <mergeCell ref="OPP1:OPR1"/>
    <mergeCell ref="OPS1:OPU1"/>
    <mergeCell ref="OPV1:OPX1"/>
    <mergeCell ref="OPY1:OQA1"/>
    <mergeCell ref="OOX1:OOZ1"/>
    <mergeCell ref="OPA1:OPC1"/>
    <mergeCell ref="OPD1:OPF1"/>
    <mergeCell ref="OPG1:OPI1"/>
    <mergeCell ref="OPJ1:OPL1"/>
    <mergeCell ref="OOI1:OOK1"/>
    <mergeCell ref="OOL1:OON1"/>
    <mergeCell ref="OOO1:OOQ1"/>
    <mergeCell ref="OOR1:OOT1"/>
    <mergeCell ref="OOU1:OOW1"/>
    <mergeCell ref="ONT1:ONV1"/>
    <mergeCell ref="ONW1:ONY1"/>
    <mergeCell ref="ONZ1:OOB1"/>
    <mergeCell ref="OOC1:OOE1"/>
    <mergeCell ref="OOF1:OOH1"/>
    <mergeCell ref="ONE1:ONG1"/>
    <mergeCell ref="ONH1:ONJ1"/>
    <mergeCell ref="ONK1:ONM1"/>
    <mergeCell ref="ONN1:ONP1"/>
    <mergeCell ref="ONQ1:ONS1"/>
    <mergeCell ref="OMP1:OMR1"/>
    <mergeCell ref="OMS1:OMU1"/>
    <mergeCell ref="OMV1:OMX1"/>
    <mergeCell ref="OMY1:ONA1"/>
    <mergeCell ref="ONB1:OND1"/>
    <mergeCell ref="OMA1:OMC1"/>
    <mergeCell ref="OMD1:OMF1"/>
    <mergeCell ref="OMG1:OMI1"/>
    <mergeCell ref="OMJ1:OML1"/>
    <mergeCell ref="OMM1:OMO1"/>
    <mergeCell ref="OLL1:OLN1"/>
    <mergeCell ref="OLO1:OLQ1"/>
    <mergeCell ref="OLR1:OLT1"/>
    <mergeCell ref="OLU1:OLW1"/>
    <mergeCell ref="OLX1:OLZ1"/>
    <mergeCell ref="OKW1:OKY1"/>
    <mergeCell ref="OKZ1:OLB1"/>
    <mergeCell ref="OLC1:OLE1"/>
    <mergeCell ref="OLF1:OLH1"/>
    <mergeCell ref="OLI1:OLK1"/>
    <mergeCell ref="OKH1:OKJ1"/>
    <mergeCell ref="OKK1:OKM1"/>
    <mergeCell ref="OKN1:OKP1"/>
    <mergeCell ref="OKQ1:OKS1"/>
    <mergeCell ref="OKT1:OKV1"/>
    <mergeCell ref="OJS1:OJU1"/>
    <mergeCell ref="OJV1:OJX1"/>
    <mergeCell ref="OJY1:OKA1"/>
    <mergeCell ref="OKB1:OKD1"/>
    <mergeCell ref="OKE1:OKG1"/>
    <mergeCell ref="OJD1:OJF1"/>
    <mergeCell ref="OJG1:OJI1"/>
    <mergeCell ref="OJJ1:OJL1"/>
    <mergeCell ref="OJM1:OJO1"/>
    <mergeCell ref="OJP1:OJR1"/>
    <mergeCell ref="OIO1:OIQ1"/>
    <mergeCell ref="OIR1:OIT1"/>
    <mergeCell ref="OIU1:OIW1"/>
    <mergeCell ref="OIX1:OIZ1"/>
    <mergeCell ref="OJA1:OJC1"/>
    <mergeCell ref="OHZ1:OIB1"/>
    <mergeCell ref="OIC1:OIE1"/>
    <mergeCell ref="OIF1:OIH1"/>
    <mergeCell ref="OII1:OIK1"/>
    <mergeCell ref="OIL1:OIN1"/>
    <mergeCell ref="OHK1:OHM1"/>
    <mergeCell ref="OHN1:OHP1"/>
    <mergeCell ref="OHQ1:OHS1"/>
    <mergeCell ref="OHT1:OHV1"/>
    <mergeCell ref="OHW1:OHY1"/>
    <mergeCell ref="OGV1:OGX1"/>
    <mergeCell ref="OGY1:OHA1"/>
    <mergeCell ref="OHB1:OHD1"/>
    <mergeCell ref="OHE1:OHG1"/>
    <mergeCell ref="OHH1:OHJ1"/>
    <mergeCell ref="OGG1:OGI1"/>
    <mergeCell ref="OGJ1:OGL1"/>
    <mergeCell ref="OGM1:OGO1"/>
    <mergeCell ref="OGP1:OGR1"/>
    <mergeCell ref="OGS1:OGU1"/>
    <mergeCell ref="OFR1:OFT1"/>
    <mergeCell ref="OFU1:OFW1"/>
    <mergeCell ref="OFX1:OFZ1"/>
    <mergeCell ref="OGA1:OGC1"/>
    <mergeCell ref="OGD1:OGF1"/>
    <mergeCell ref="OFC1:OFE1"/>
    <mergeCell ref="OFF1:OFH1"/>
    <mergeCell ref="OFI1:OFK1"/>
    <mergeCell ref="OFL1:OFN1"/>
    <mergeCell ref="OFO1:OFQ1"/>
    <mergeCell ref="OEN1:OEP1"/>
    <mergeCell ref="OEQ1:OES1"/>
    <mergeCell ref="OET1:OEV1"/>
    <mergeCell ref="OEW1:OEY1"/>
    <mergeCell ref="OEZ1:OFB1"/>
    <mergeCell ref="ODY1:OEA1"/>
    <mergeCell ref="OEB1:OED1"/>
    <mergeCell ref="OEE1:OEG1"/>
    <mergeCell ref="OEH1:OEJ1"/>
    <mergeCell ref="OEK1:OEM1"/>
    <mergeCell ref="ODJ1:ODL1"/>
    <mergeCell ref="ODM1:ODO1"/>
    <mergeCell ref="ODP1:ODR1"/>
    <mergeCell ref="ODS1:ODU1"/>
    <mergeCell ref="ODV1:ODX1"/>
    <mergeCell ref="OCU1:OCW1"/>
    <mergeCell ref="OCX1:OCZ1"/>
    <mergeCell ref="ODA1:ODC1"/>
    <mergeCell ref="ODD1:ODF1"/>
    <mergeCell ref="ODG1:ODI1"/>
    <mergeCell ref="OCF1:OCH1"/>
    <mergeCell ref="OCI1:OCK1"/>
    <mergeCell ref="OCL1:OCN1"/>
    <mergeCell ref="OCO1:OCQ1"/>
    <mergeCell ref="OCR1:OCT1"/>
    <mergeCell ref="OBQ1:OBS1"/>
    <mergeCell ref="OBT1:OBV1"/>
    <mergeCell ref="OBW1:OBY1"/>
    <mergeCell ref="OBZ1:OCB1"/>
    <mergeCell ref="OCC1:OCE1"/>
    <mergeCell ref="OBB1:OBD1"/>
    <mergeCell ref="OBE1:OBG1"/>
    <mergeCell ref="OBH1:OBJ1"/>
    <mergeCell ref="OBK1:OBM1"/>
    <mergeCell ref="OBN1:OBP1"/>
    <mergeCell ref="OAM1:OAO1"/>
    <mergeCell ref="OAP1:OAR1"/>
    <mergeCell ref="OAS1:OAU1"/>
    <mergeCell ref="OAV1:OAX1"/>
    <mergeCell ref="OAY1:OBA1"/>
    <mergeCell ref="NZX1:NZZ1"/>
    <mergeCell ref="OAA1:OAC1"/>
    <mergeCell ref="OAD1:OAF1"/>
    <mergeCell ref="OAG1:OAI1"/>
    <mergeCell ref="OAJ1:OAL1"/>
    <mergeCell ref="NZI1:NZK1"/>
    <mergeCell ref="NZL1:NZN1"/>
    <mergeCell ref="NZO1:NZQ1"/>
    <mergeCell ref="NZR1:NZT1"/>
    <mergeCell ref="NZU1:NZW1"/>
    <mergeCell ref="NYT1:NYV1"/>
    <mergeCell ref="NYW1:NYY1"/>
    <mergeCell ref="NYZ1:NZB1"/>
    <mergeCell ref="NZC1:NZE1"/>
    <mergeCell ref="NZF1:NZH1"/>
    <mergeCell ref="NYE1:NYG1"/>
    <mergeCell ref="NYH1:NYJ1"/>
    <mergeCell ref="NYK1:NYM1"/>
    <mergeCell ref="NYN1:NYP1"/>
    <mergeCell ref="NYQ1:NYS1"/>
    <mergeCell ref="NXP1:NXR1"/>
    <mergeCell ref="NXS1:NXU1"/>
    <mergeCell ref="NXV1:NXX1"/>
    <mergeCell ref="NXY1:NYA1"/>
    <mergeCell ref="NYB1:NYD1"/>
    <mergeCell ref="NXA1:NXC1"/>
    <mergeCell ref="NXD1:NXF1"/>
    <mergeCell ref="NXG1:NXI1"/>
    <mergeCell ref="NXJ1:NXL1"/>
    <mergeCell ref="NXM1:NXO1"/>
    <mergeCell ref="NWL1:NWN1"/>
    <mergeCell ref="NWO1:NWQ1"/>
    <mergeCell ref="NWR1:NWT1"/>
    <mergeCell ref="NWU1:NWW1"/>
    <mergeCell ref="NWX1:NWZ1"/>
    <mergeCell ref="NVW1:NVY1"/>
    <mergeCell ref="NVZ1:NWB1"/>
    <mergeCell ref="NWC1:NWE1"/>
    <mergeCell ref="NWF1:NWH1"/>
    <mergeCell ref="NWI1:NWK1"/>
    <mergeCell ref="NVH1:NVJ1"/>
    <mergeCell ref="NVK1:NVM1"/>
    <mergeCell ref="NVN1:NVP1"/>
    <mergeCell ref="NVQ1:NVS1"/>
    <mergeCell ref="NVT1:NVV1"/>
    <mergeCell ref="NUS1:NUU1"/>
    <mergeCell ref="NUV1:NUX1"/>
    <mergeCell ref="NUY1:NVA1"/>
    <mergeCell ref="NVB1:NVD1"/>
    <mergeCell ref="NVE1:NVG1"/>
    <mergeCell ref="NUD1:NUF1"/>
    <mergeCell ref="NUG1:NUI1"/>
    <mergeCell ref="NUJ1:NUL1"/>
    <mergeCell ref="NUM1:NUO1"/>
    <mergeCell ref="NUP1:NUR1"/>
    <mergeCell ref="NTO1:NTQ1"/>
    <mergeCell ref="NTR1:NTT1"/>
    <mergeCell ref="NTU1:NTW1"/>
    <mergeCell ref="NTX1:NTZ1"/>
    <mergeCell ref="NUA1:NUC1"/>
    <mergeCell ref="NSZ1:NTB1"/>
    <mergeCell ref="NTC1:NTE1"/>
    <mergeCell ref="NTF1:NTH1"/>
    <mergeCell ref="NTI1:NTK1"/>
    <mergeCell ref="NTL1:NTN1"/>
    <mergeCell ref="NSK1:NSM1"/>
    <mergeCell ref="NSN1:NSP1"/>
    <mergeCell ref="NSQ1:NSS1"/>
    <mergeCell ref="NST1:NSV1"/>
    <mergeCell ref="NSW1:NSY1"/>
    <mergeCell ref="NRV1:NRX1"/>
    <mergeCell ref="NRY1:NSA1"/>
    <mergeCell ref="NSB1:NSD1"/>
    <mergeCell ref="NSE1:NSG1"/>
    <mergeCell ref="NSH1:NSJ1"/>
    <mergeCell ref="NRG1:NRI1"/>
    <mergeCell ref="NRJ1:NRL1"/>
    <mergeCell ref="NRM1:NRO1"/>
    <mergeCell ref="NRP1:NRR1"/>
    <mergeCell ref="NRS1:NRU1"/>
    <mergeCell ref="NQR1:NQT1"/>
    <mergeCell ref="NQU1:NQW1"/>
    <mergeCell ref="NQX1:NQZ1"/>
    <mergeCell ref="NRA1:NRC1"/>
    <mergeCell ref="NRD1:NRF1"/>
    <mergeCell ref="NQC1:NQE1"/>
    <mergeCell ref="NQF1:NQH1"/>
    <mergeCell ref="NQI1:NQK1"/>
    <mergeCell ref="NQL1:NQN1"/>
    <mergeCell ref="NQO1:NQQ1"/>
    <mergeCell ref="NPN1:NPP1"/>
    <mergeCell ref="NPQ1:NPS1"/>
    <mergeCell ref="NPT1:NPV1"/>
    <mergeCell ref="NPW1:NPY1"/>
    <mergeCell ref="NPZ1:NQB1"/>
    <mergeCell ref="NOY1:NPA1"/>
    <mergeCell ref="NPB1:NPD1"/>
    <mergeCell ref="NPE1:NPG1"/>
    <mergeCell ref="NPH1:NPJ1"/>
    <mergeCell ref="NPK1:NPM1"/>
    <mergeCell ref="NOJ1:NOL1"/>
    <mergeCell ref="NOM1:NOO1"/>
    <mergeCell ref="NOP1:NOR1"/>
    <mergeCell ref="NOS1:NOU1"/>
    <mergeCell ref="NOV1:NOX1"/>
    <mergeCell ref="NNU1:NNW1"/>
    <mergeCell ref="NNX1:NNZ1"/>
    <mergeCell ref="NOA1:NOC1"/>
    <mergeCell ref="NOD1:NOF1"/>
    <mergeCell ref="NOG1:NOI1"/>
    <mergeCell ref="NNF1:NNH1"/>
    <mergeCell ref="NNI1:NNK1"/>
    <mergeCell ref="NNL1:NNN1"/>
    <mergeCell ref="NNO1:NNQ1"/>
    <mergeCell ref="NNR1:NNT1"/>
    <mergeCell ref="NMQ1:NMS1"/>
    <mergeCell ref="NMT1:NMV1"/>
    <mergeCell ref="NMW1:NMY1"/>
    <mergeCell ref="NMZ1:NNB1"/>
    <mergeCell ref="NNC1:NNE1"/>
    <mergeCell ref="NMB1:NMD1"/>
    <mergeCell ref="NME1:NMG1"/>
    <mergeCell ref="NMH1:NMJ1"/>
    <mergeCell ref="NMK1:NMM1"/>
    <mergeCell ref="NMN1:NMP1"/>
    <mergeCell ref="NLM1:NLO1"/>
    <mergeCell ref="NLP1:NLR1"/>
    <mergeCell ref="NLS1:NLU1"/>
    <mergeCell ref="NLV1:NLX1"/>
    <mergeCell ref="NLY1:NMA1"/>
    <mergeCell ref="NKX1:NKZ1"/>
    <mergeCell ref="NLA1:NLC1"/>
    <mergeCell ref="NLD1:NLF1"/>
    <mergeCell ref="NLG1:NLI1"/>
    <mergeCell ref="NLJ1:NLL1"/>
    <mergeCell ref="NKI1:NKK1"/>
    <mergeCell ref="NKL1:NKN1"/>
    <mergeCell ref="NKO1:NKQ1"/>
    <mergeCell ref="NKR1:NKT1"/>
    <mergeCell ref="NKU1:NKW1"/>
    <mergeCell ref="NJT1:NJV1"/>
    <mergeCell ref="NJW1:NJY1"/>
    <mergeCell ref="NJZ1:NKB1"/>
    <mergeCell ref="NKC1:NKE1"/>
    <mergeCell ref="NKF1:NKH1"/>
    <mergeCell ref="NJE1:NJG1"/>
    <mergeCell ref="NJH1:NJJ1"/>
    <mergeCell ref="NJK1:NJM1"/>
    <mergeCell ref="NJN1:NJP1"/>
    <mergeCell ref="NJQ1:NJS1"/>
    <mergeCell ref="NIP1:NIR1"/>
    <mergeCell ref="NIS1:NIU1"/>
    <mergeCell ref="NIV1:NIX1"/>
    <mergeCell ref="NIY1:NJA1"/>
    <mergeCell ref="NJB1:NJD1"/>
    <mergeCell ref="NIA1:NIC1"/>
    <mergeCell ref="NID1:NIF1"/>
    <mergeCell ref="NIG1:NII1"/>
    <mergeCell ref="NIJ1:NIL1"/>
    <mergeCell ref="NIM1:NIO1"/>
    <mergeCell ref="NHL1:NHN1"/>
    <mergeCell ref="NHO1:NHQ1"/>
    <mergeCell ref="NHR1:NHT1"/>
    <mergeCell ref="NHU1:NHW1"/>
    <mergeCell ref="NHX1:NHZ1"/>
    <mergeCell ref="NGW1:NGY1"/>
    <mergeCell ref="NGZ1:NHB1"/>
    <mergeCell ref="NHC1:NHE1"/>
    <mergeCell ref="NHF1:NHH1"/>
    <mergeCell ref="NHI1:NHK1"/>
    <mergeCell ref="NGH1:NGJ1"/>
    <mergeCell ref="NGK1:NGM1"/>
    <mergeCell ref="NGN1:NGP1"/>
    <mergeCell ref="NGQ1:NGS1"/>
    <mergeCell ref="NGT1:NGV1"/>
    <mergeCell ref="NFS1:NFU1"/>
    <mergeCell ref="NFV1:NFX1"/>
    <mergeCell ref="NFY1:NGA1"/>
    <mergeCell ref="NGB1:NGD1"/>
    <mergeCell ref="NGE1:NGG1"/>
    <mergeCell ref="NFD1:NFF1"/>
    <mergeCell ref="NFG1:NFI1"/>
    <mergeCell ref="NFJ1:NFL1"/>
    <mergeCell ref="NFM1:NFO1"/>
    <mergeCell ref="NFP1:NFR1"/>
    <mergeCell ref="NEO1:NEQ1"/>
    <mergeCell ref="NER1:NET1"/>
    <mergeCell ref="NEU1:NEW1"/>
    <mergeCell ref="NEX1:NEZ1"/>
    <mergeCell ref="NFA1:NFC1"/>
    <mergeCell ref="NDZ1:NEB1"/>
    <mergeCell ref="NEC1:NEE1"/>
    <mergeCell ref="NEF1:NEH1"/>
    <mergeCell ref="NEI1:NEK1"/>
    <mergeCell ref="NEL1:NEN1"/>
    <mergeCell ref="NDK1:NDM1"/>
    <mergeCell ref="NDN1:NDP1"/>
    <mergeCell ref="NDQ1:NDS1"/>
    <mergeCell ref="NDT1:NDV1"/>
    <mergeCell ref="NDW1:NDY1"/>
    <mergeCell ref="NCV1:NCX1"/>
    <mergeCell ref="NCY1:NDA1"/>
    <mergeCell ref="NDB1:NDD1"/>
    <mergeCell ref="NDE1:NDG1"/>
    <mergeCell ref="NDH1:NDJ1"/>
    <mergeCell ref="NCG1:NCI1"/>
    <mergeCell ref="NCJ1:NCL1"/>
    <mergeCell ref="NCM1:NCO1"/>
    <mergeCell ref="NCP1:NCR1"/>
    <mergeCell ref="NCS1:NCU1"/>
    <mergeCell ref="NBR1:NBT1"/>
    <mergeCell ref="NBU1:NBW1"/>
    <mergeCell ref="NBX1:NBZ1"/>
    <mergeCell ref="NCA1:NCC1"/>
    <mergeCell ref="NCD1:NCF1"/>
    <mergeCell ref="NBC1:NBE1"/>
    <mergeCell ref="NBF1:NBH1"/>
    <mergeCell ref="NBI1:NBK1"/>
    <mergeCell ref="NBL1:NBN1"/>
    <mergeCell ref="NBO1:NBQ1"/>
    <mergeCell ref="NAN1:NAP1"/>
    <mergeCell ref="NAQ1:NAS1"/>
    <mergeCell ref="NAT1:NAV1"/>
    <mergeCell ref="NAW1:NAY1"/>
    <mergeCell ref="NAZ1:NBB1"/>
    <mergeCell ref="MZY1:NAA1"/>
    <mergeCell ref="NAB1:NAD1"/>
    <mergeCell ref="NAE1:NAG1"/>
    <mergeCell ref="NAH1:NAJ1"/>
    <mergeCell ref="NAK1:NAM1"/>
    <mergeCell ref="MZJ1:MZL1"/>
    <mergeCell ref="MZM1:MZO1"/>
    <mergeCell ref="MZP1:MZR1"/>
    <mergeCell ref="MZS1:MZU1"/>
    <mergeCell ref="MZV1:MZX1"/>
    <mergeCell ref="MYU1:MYW1"/>
    <mergeCell ref="MYX1:MYZ1"/>
    <mergeCell ref="MZA1:MZC1"/>
    <mergeCell ref="MZD1:MZF1"/>
    <mergeCell ref="MZG1:MZI1"/>
    <mergeCell ref="MYF1:MYH1"/>
    <mergeCell ref="MYI1:MYK1"/>
    <mergeCell ref="MYL1:MYN1"/>
    <mergeCell ref="MYO1:MYQ1"/>
    <mergeCell ref="MYR1:MYT1"/>
    <mergeCell ref="MXQ1:MXS1"/>
    <mergeCell ref="MXT1:MXV1"/>
    <mergeCell ref="MXW1:MXY1"/>
    <mergeCell ref="MXZ1:MYB1"/>
    <mergeCell ref="MYC1:MYE1"/>
    <mergeCell ref="MXB1:MXD1"/>
    <mergeCell ref="MXE1:MXG1"/>
    <mergeCell ref="MXH1:MXJ1"/>
    <mergeCell ref="MXK1:MXM1"/>
    <mergeCell ref="MXN1:MXP1"/>
    <mergeCell ref="MWM1:MWO1"/>
    <mergeCell ref="MWP1:MWR1"/>
    <mergeCell ref="MWS1:MWU1"/>
    <mergeCell ref="MWV1:MWX1"/>
    <mergeCell ref="MWY1:MXA1"/>
    <mergeCell ref="MVX1:MVZ1"/>
    <mergeCell ref="MWA1:MWC1"/>
    <mergeCell ref="MWD1:MWF1"/>
    <mergeCell ref="MWG1:MWI1"/>
    <mergeCell ref="MWJ1:MWL1"/>
    <mergeCell ref="MVI1:MVK1"/>
    <mergeCell ref="MVL1:MVN1"/>
    <mergeCell ref="MVO1:MVQ1"/>
    <mergeCell ref="MVR1:MVT1"/>
    <mergeCell ref="MVU1:MVW1"/>
    <mergeCell ref="MUT1:MUV1"/>
    <mergeCell ref="MUW1:MUY1"/>
    <mergeCell ref="MUZ1:MVB1"/>
    <mergeCell ref="MVC1:MVE1"/>
    <mergeCell ref="MVF1:MVH1"/>
    <mergeCell ref="MUE1:MUG1"/>
    <mergeCell ref="MUH1:MUJ1"/>
    <mergeCell ref="MUK1:MUM1"/>
    <mergeCell ref="MUN1:MUP1"/>
    <mergeCell ref="MUQ1:MUS1"/>
    <mergeCell ref="MTP1:MTR1"/>
    <mergeCell ref="MTS1:MTU1"/>
    <mergeCell ref="MTV1:MTX1"/>
    <mergeCell ref="MTY1:MUA1"/>
    <mergeCell ref="MUB1:MUD1"/>
    <mergeCell ref="MTA1:MTC1"/>
    <mergeCell ref="MTD1:MTF1"/>
    <mergeCell ref="MTG1:MTI1"/>
    <mergeCell ref="MTJ1:MTL1"/>
    <mergeCell ref="MTM1:MTO1"/>
    <mergeCell ref="MSL1:MSN1"/>
    <mergeCell ref="MSO1:MSQ1"/>
    <mergeCell ref="MSR1:MST1"/>
    <mergeCell ref="MSU1:MSW1"/>
    <mergeCell ref="MSX1:MSZ1"/>
    <mergeCell ref="MRW1:MRY1"/>
    <mergeCell ref="MRZ1:MSB1"/>
    <mergeCell ref="MSC1:MSE1"/>
    <mergeCell ref="MSF1:MSH1"/>
    <mergeCell ref="MSI1:MSK1"/>
    <mergeCell ref="MRH1:MRJ1"/>
    <mergeCell ref="MRK1:MRM1"/>
    <mergeCell ref="MRN1:MRP1"/>
    <mergeCell ref="MRQ1:MRS1"/>
    <mergeCell ref="MRT1:MRV1"/>
    <mergeCell ref="MQS1:MQU1"/>
    <mergeCell ref="MQV1:MQX1"/>
    <mergeCell ref="MQY1:MRA1"/>
    <mergeCell ref="MRB1:MRD1"/>
    <mergeCell ref="MRE1:MRG1"/>
    <mergeCell ref="MQD1:MQF1"/>
    <mergeCell ref="MQG1:MQI1"/>
    <mergeCell ref="MQJ1:MQL1"/>
    <mergeCell ref="MQM1:MQO1"/>
    <mergeCell ref="MQP1:MQR1"/>
    <mergeCell ref="MPO1:MPQ1"/>
    <mergeCell ref="MPR1:MPT1"/>
    <mergeCell ref="MPU1:MPW1"/>
    <mergeCell ref="MPX1:MPZ1"/>
    <mergeCell ref="MQA1:MQC1"/>
    <mergeCell ref="MOZ1:MPB1"/>
    <mergeCell ref="MPC1:MPE1"/>
    <mergeCell ref="MPF1:MPH1"/>
    <mergeCell ref="MPI1:MPK1"/>
    <mergeCell ref="MPL1:MPN1"/>
    <mergeCell ref="MOK1:MOM1"/>
    <mergeCell ref="MON1:MOP1"/>
    <mergeCell ref="MOQ1:MOS1"/>
    <mergeCell ref="MOT1:MOV1"/>
    <mergeCell ref="MOW1:MOY1"/>
    <mergeCell ref="MNV1:MNX1"/>
    <mergeCell ref="MNY1:MOA1"/>
    <mergeCell ref="MOB1:MOD1"/>
    <mergeCell ref="MOE1:MOG1"/>
    <mergeCell ref="MOH1:MOJ1"/>
    <mergeCell ref="MNG1:MNI1"/>
    <mergeCell ref="MNJ1:MNL1"/>
    <mergeCell ref="MNM1:MNO1"/>
    <mergeCell ref="MNP1:MNR1"/>
    <mergeCell ref="MNS1:MNU1"/>
    <mergeCell ref="MMR1:MMT1"/>
    <mergeCell ref="MMU1:MMW1"/>
    <mergeCell ref="MMX1:MMZ1"/>
    <mergeCell ref="MNA1:MNC1"/>
    <mergeCell ref="MND1:MNF1"/>
    <mergeCell ref="MMC1:MME1"/>
    <mergeCell ref="MMF1:MMH1"/>
    <mergeCell ref="MMI1:MMK1"/>
    <mergeCell ref="MML1:MMN1"/>
    <mergeCell ref="MMO1:MMQ1"/>
    <mergeCell ref="MLN1:MLP1"/>
    <mergeCell ref="MLQ1:MLS1"/>
    <mergeCell ref="MLT1:MLV1"/>
    <mergeCell ref="MLW1:MLY1"/>
    <mergeCell ref="MLZ1:MMB1"/>
    <mergeCell ref="MKY1:MLA1"/>
    <mergeCell ref="MLB1:MLD1"/>
    <mergeCell ref="MLE1:MLG1"/>
    <mergeCell ref="MLH1:MLJ1"/>
    <mergeCell ref="MLK1:MLM1"/>
    <mergeCell ref="MKJ1:MKL1"/>
    <mergeCell ref="MKM1:MKO1"/>
    <mergeCell ref="MKP1:MKR1"/>
    <mergeCell ref="MKS1:MKU1"/>
    <mergeCell ref="MKV1:MKX1"/>
    <mergeCell ref="MJU1:MJW1"/>
    <mergeCell ref="MJX1:MJZ1"/>
    <mergeCell ref="MKA1:MKC1"/>
    <mergeCell ref="MKD1:MKF1"/>
    <mergeCell ref="MKG1:MKI1"/>
    <mergeCell ref="MJF1:MJH1"/>
    <mergeCell ref="MJI1:MJK1"/>
    <mergeCell ref="MJL1:MJN1"/>
    <mergeCell ref="MJO1:MJQ1"/>
    <mergeCell ref="MJR1:MJT1"/>
    <mergeCell ref="MIQ1:MIS1"/>
    <mergeCell ref="MIT1:MIV1"/>
    <mergeCell ref="MIW1:MIY1"/>
    <mergeCell ref="MIZ1:MJB1"/>
    <mergeCell ref="MJC1:MJE1"/>
    <mergeCell ref="MIB1:MID1"/>
    <mergeCell ref="MIE1:MIG1"/>
    <mergeCell ref="MIH1:MIJ1"/>
    <mergeCell ref="MIK1:MIM1"/>
    <mergeCell ref="MIN1:MIP1"/>
    <mergeCell ref="MHM1:MHO1"/>
    <mergeCell ref="MHP1:MHR1"/>
    <mergeCell ref="MHS1:MHU1"/>
    <mergeCell ref="MHV1:MHX1"/>
    <mergeCell ref="MHY1:MIA1"/>
    <mergeCell ref="MGX1:MGZ1"/>
    <mergeCell ref="MHA1:MHC1"/>
    <mergeCell ref="MHD1:MHF1"/>
    <mergeCell ref="MHG1:MHI1"/>
    <mergeCell ref="MHJ1:MHL1"/>
    <mergeCell ref="MGI1:MGK1"/>
    <mergeCell ref="MGL1:MGN1"/>
    <mergeCell ref="MGO1:MGQ1"/>
    <mergeCell ref="MGR1:MGT1"/>
    <mergeCell ref="MGU1:MGW1"/>
    <mergeCell ref="MFT1:MFV1"/>
    <mergeCell ref="MFW1:MFY1"/>
    <mergeCell ref="MFZ1:MGB1"/>
    <mergeCell ref="MGC1:MGE1"/>
    <mergeCell ref="MGF1:MGH1"/>
    <mergeCell ref="MFE1:MFG1"/>
    <mergeCell ref="MFH1:MFJ1"/>
    <mergeCell ref="MFK1:MFM1"/>
    <mergeCell ref="MFN1:MFP1"/>
    <mergeCell ref="MFQ1:MFS1"/>
    <mergeCell ref="MEP1:MER1"/>
    <mergeCell ref="MES1:MEU1"/>
    <mergeCell ref="MEV1:MEX1"/>
    <mergeCell ref="MEY1:MFA1"/>
    <mergeCell ref="MFB1:MFD1"/>
    <mergeCell ref="MEA1:MEC1"/>
    <mergeCell ref="MED1:MEF1"/>
    <mergeCell ref="MEG1:MEI1"/>
    <mergeCell ref="MEJ1:MEL1"/>
    <mergeCell ref="MEM1:MEO1"/>
    <mergeCell ref="MDL1:MDN1"/>
    <mergeCell ref="MDO1:MDQ1"/>
    <mergeCell ref="MDR1:MDT1"/>
    <mergeCell ref="MDU1:MDW1"/>
    <mergeCell ref="MDX1:MDZ1"/>
    <mergeCell ref="MCW1:MCY1"/>
    <mergeCell ref="MCZ1:MDB1"/>
    <mergeCell ref="MDC1:MDE1"/>
    <mergeCell ref="MDF1:MDH1"/>
    <mergeCell ref="MDI1:MDK1"/>
    <mergeCell ref="MCH1:MCJ1"/>
    <mergeCell ref="MCK1:MCM1"/>
    <mergeCell ref="MCN1:MCP1"/>
    <mergeCell ref="MCQ1:MCS1"/>
    <mergeCell ref="MCT1:MCV1"/>
    <mergeCell ref="MBS1:MBU1"/>
    <mergeCell ref="MBV1:MBX1"/>
    <mergeCell ref="MBY1:MCA1"/>
    <mergeCell ref="MCB1:MCD1"/>
    <mergeCell ref="MCE1:MCG1"/>
    <mergeCell ref="MBD1:MBF1"/>
    <mergeCell ref="MBG1:MBI1"/>
    <mergeCell ref="MBJ1:MBL1"/>
    <mergeCell ref="MBM1:MBO1"/>
    <mergeCell ref="MBP1:MBR1"/>
    <mergeCell ref="MAO1:MAQ1"/>
    <mergeCell ref="MAR1:MAT1"/>
    <mergeCell ref="MAU1:MAW1"/>
    <mergeCell ref="MAX1:MAZ1"/>
    <mergeCell ref="MBA1:MBC1"/>
    <mergeCell ref="LZZ1:MAB1"/>
    <mergeCell ref="MAC1:MAE1"/>
    <mergeCell ref="MAF1:MAH1"/>
    <mergeCell ref="MAI1:MAK1"/>
    <mergeCell ref="MAL1:MAN1"/>
    <mergeCell ref="LZK1:LZM1"/>
    <mergeCell ref="LZN1:LZP1"/>
    <mergeCell ref="LZQ1:LZS1"/>
    <mergeCell ref="LZT1:LZV1"/>
    <mergeCell ref="LZW1:LZY1"/>
    <mergeCell ref="LYV1:LYX1"/>
    <mergeCell ref="LYY1:LZA1"/>
    <mergeCell ref="LZB1:LZD1"/>
    <mergeCell ref="LZE1:LZG1"/>
    <mergeCell ref="LZH1:LZJ1"/>
    <mergeCell ref="LYG1:LYI1"/>
    <mergeCell ref="LYJ1:LYL1"/>
    <mergeCell ref="LYM1:LYO1"/>
    <mergeCell ref="LYP1:LYR1"/>
    <mergeCell ref="LYS1:LYU1"/>
    <mergeCell ref="LXR1:LXT1"/>
    <mergeCell ref="LXU1:LXW1"/>
    <mergeCell ref="LXX1:LXZ1"/>
    <mergeCell ref="LYA1:LYC1"/>
    <mergeCell ref="LYD1:LYF1"/>
    <mergeCell ref="LXC1:LXE1"/>
    <mergeCell ref="LXF1:LXH1"/>
    <mergeCell ref="LXI1:LXK1"/>
    <mergeCell ref="LXL1:LXN1"/>
    <mergeCell ref="LXO1:LXQ1"/>
    <mergeCell ref="LWN1:LWP1"/>
    <mergeCell ref="LWQ1:LWS1"/>
    <mergeCell ref="LWT1:LWV1"/>
    <mergeCell ref="LWW1:LWY1"/>
    <mergeCell ref="LWZ1:LXB1"/>
    <mergeCell ref="LVY1:LWA1"/>
    <mergeCell ref="LWB1:LWD1"/>
    <mergeCell ref="LWE1:LWG1"/>
    <mergeCell ref="LWH1:LWJ1"/>
    <mergeCell ref="LWK1:LWM1"/>
    <mergeCell ref="LVJ1:LVL1"/>
    <mergeCell ref="LVM1:LVO1"/>
    <mergeCell ref="LVP1:LVR1"/>
    <mergeCell ref="LVS1:LVU1"/>
    <mergeCell ref="LVV1:LVX1"/>
    <mergeCell ref="LUU1:LUW1"/>
    <mergeCell ref="LUX1:LUZ1"/>
    <mergeCell ref="LVA1:LVC1"/>
    <mergeCell ref="LVD1:LVF1"/>
    <mergeCell ref="LVG1:LVI1"/>
    <mergeCell ref="LUF1:LUH1"/>
    <mergeCell ref="LUI1:LUK1"/>
    <mergeCell ref="LUL1:LUN1"/>
    <mergeCell ref="LUO1:LUQ1"/>
    <mergeCell ref="LUR1:LUT1"/>
    <mergeCell ref="LTQ1:LTS1"/>
    <mergeCell ref="LTT1:LTV1"/>
    <mergeCell ref="LTW1:LTY1"/>
    <mergeCell ref="LTZ1:LUB1"/>
    <mergeCell ref="LUC1:LUE1"/>
    <mergeCell ref="LTB1:LTD1"/>
    <mergeCell ref="LTE1:LTG1"/>
    <mergeCell ref="LTH1:LTJ1"/>
    <mergeCell ref="LTK1:LTM1"/>
    <mergeCell ref="LTN1:LTP1"/>
    <mergeCell ref="LSM1:LSO1"/>
    <mergeCell ref="LSP1:LSR1"/>
    <mergeCell ref="LSS1:LSU1"/>
    <mergeCell ref="LSV1:LSX1"/>
    <mergeCell ref="LSY1:LTA1"/>
    <mergeCell ref="LRX1:LRZ1"/>
    <mergeCell ref="LSA1:LSC1"/>
    <mergeCell ref="LSD1:LSF1"/>
    <mergeCell ref="LSG1:LSI1"/>
    <mergeCell ref="LSJ1:LSL1"/>
    <mergeCell ref="LRI1:LRK1"/>
    <mergeCell ref="LRL1:LRN1"/>
    <mergeCell ref="LRO1:LRQ1"/>
    <mergeCell ref="LRR1:LRT1"/>
    <mergeCell ref="LRU1:LRW1"/>
    <mergeCell ref="LQT1:LQV1"/>
    <mergeCell ref="LQW1:LQY1"/>
    <mergeCell ref="LQZ1:LRB1"/>
    <mergeCell ref="LRC1:LRE1"/>
    <mergeCell ref="LRF1:LRH1"/>
    <mergeCell ref="LQE1:LQG1"/>
    <mergeCell ref="LQH1:LQJ1"/>
    <mergeCell ref="LQK1:LQM1"/>
    <mergeCell ref="LQN1:LQP1"/>
    <mergeCell ref="LQQ1:LQS1"/>
    <mergeCell ref="LPP1:LPR1"/>
    <mergeCell ref="LPS1:LPU1"/>
    <mergeCell ref="LPV1:LPX1"/>
    <mergeCell ref="LPY1:LQA1"/>
    <mergeCell ref="LQB1:LQD1"/>
    <mergeCell ref="LPA1:LPC1"/>
    <mergeCell ref="LPD1:LPF1"/>
    <mergeCell ref="LPG1:LPI1"/>
    <mergeCell ref="LPJ1:LPL1"/>
    <mergeCell ref="LPM1:LPO1"/>
    <mergeCell ref="LOL1:LON1"/>
    <mergeCell ref="LOO1:LOQ1"/>
    <mergeCell ref="LOR1:LOT1"/>
    <mergeCell ref="LOU1:LOW1"/>
    <mergeCell ref="LOX1:LOZ1"/>
    <mergeCell ref="LNW1:LNY1"/>
    <mergeCell ref="LNZ1:LOB1"/>
    <mergeCell ref="LOC1:LOE1"/>
    <mergeCell ref="LOF1:LOH1"/>
    <mergeCell ref="LOI1:LOK1"/>
    <mergeCell ref="LNH1:LNJ1"/>
    <mergeCell ref="LNK1:LNM1"/>
    <mergeCell ref="LNN1:LNP1"/>
    <mergeCell ref="LNQ1:LNS1"/>
    <mergeCell ref="LNT1:LNV1"/>
    <mergeCell ref="LMS1:LMU1"/>
    <mergeCell ref="LMV1:LMX1"/>
    <mergeCell ref="LMY1:LNA1"/>
    <mergeCell ref="LNB1:LND1"/>
    <mergeCell ref="LNE1:LNG1"/>
    <mergeCell ref="LMD1:LMF1"/>
    <mergeCell ref="LMG1:LMI1"/>
    <mergeCell ref="LMJ1:LML1"/>
    <mergeCell ref="LMM1:LMO1"/>
    <mergeCell ref="LMP1:LMR1"/>
    <mergeCell ref="LLO1:LLQ1"/>
    <mergeCell ref="LLR1:LLT1"/>
    <mergeCell ref="LLU1:LLW1"/>
    <mergeCell ref="LLX1:LLZ1"/>
    <mergeCell ref="LMA1:LMC1"/>
    <mergeCell ref="LKZ1:LLB1"/>
    <mergeCell ref="LLC1:LLE1"/>
    <mergeCell ref="LLF1:LLH1"/>
    <mergeCell ref="LLI1:LLK1"/>
    <mergeCell ref="LLL1:LLN1"/>
    <mergeCell ref="LKK1:LKM1"/>
    <mergeCell ref="LKN1:LKP1"/>
    <mergeCell ref="LKQ1:LKS1"/>
    <mergeCell ref="LKT1:LKV1"/>
    <mergeCell ref="LKW1:LKY1"/>
    <mergeCell ref="LJV1:LJX1"/>
    <mergeCell ref="LJY1:LKA1"/>
    <mergeCell ref="LKB1:LKD1"/>
    <mergeCell ref="LKE1:LKG1"/>
    <mergeCell ref="LKH1:LKJ1"/>
    <mergeCell ref="LJG1:LJI1"/>
    <mergeCell ref="LJJ1:LJL1"/>
    <mergeCell ref="LJM1:LJO1"/>
    <mergeCell ref="LJP1:LJR1"/>
    <mergeCell ref="LJS1:LJU1"/>
    <mergeCell ref="LIR1:LIT1"/>
    <mergeCell ref="LIU1:LIW1"/>
    <mergeCell ref="LIX1:LIZ1"/>
    <mergeCell ref="LJA1:LJC1"/>
    <mergeCell ref="LJD1:LJF1"/>
    <mergeCell ref="LIC1:LIE1"/>
    <mergeCell ref="LIF1:LIH1"/>
    <mergeCell ref="LII1:LIK1"/>
    <mergeCell ref="LIL1:LIN1"/>
    <mergeCell ref="LIO1:LIQ1"/>
    <mergeCell ref="LHN1:LHP1"/>
    <mergeCell ref="LHQ1:LHS1"/>
    <mergeCell ref="LHT1:LHV1"/>
    <mergeCell ref="LHW1:LHY1"/>
    <mergeCell ref="LHZ1:LIB1"/>
    <mergeCell ref="LGY1:LHA1"/>
    <mergeCell ref="LHB1:LHD1"/>
    <mergeCell ref="LHE1:LHG1"/>
    <mergeCell ref="LHH1:LHJ1"/>
    <mergeCell ref="LHK1:LHM1"/>
    <mergeCell ref="LGJ1:LGL1"/>
    <mergeCell ref="LGM1:LGO1"/>
    <mergeCell ref="LGP1:LGR1"/>
    <mergeCell ref="LGS1:LGU1"/>
    <mergeCell ref="LGV1:LGX1"/>
    <mergeCell ref="LFU1:LFW1"/>
    <mergeCell ref="LFX1:LFZ1"/>
    <mergeCell ref="LGA1:LGC1"/>
    <mergeCell ref="LGD1:LGF1"/>
    <mergeCell ref="LGG1:LGI1"/>
    <mergeCell ref="LFF1:LFH1"/>
    <mergeCell ref="LFI1:LFK1"/>
    <mergeCell ref="LFL1:LFN1"/>
    <mergeCell ref="LFO1:LFQ1"/>
    <mergeCell ref="LFR1:LFT1"/>
    <mergeCell ref="LEQ1:LES1"/>
    <mergeCell ref="LET1:LEV1"/>
    <mergeCell ref="LEW1:LEY1"/>
    <mergeCell ref="LEZ1:LFB1"/>
    <mergeCell ref="LFC1:LFE1"/>
    <mergeCell ref="LEB1:LED1"/>
    <mergeCell ref="LEE1:LEG1"/>
    <mergeCell ref="LEH1:LEJ1"/>
    <mergeCell ref="LEK1:LEM1"/>
    <mergeCell ref="LEN1:LEP1"/>
    <mergeCell ref="LDM1:LDO1"/>
    <mergeCell ref="LDP1:LDR1"/>
    <mergeCell ref="LDS1:LDU1"/>
    <mergeCell ref="LDV1:LDX1"/>
    <mergeCell ref="LDY1:LEA1"/>
    <mergeCell ref="LCX1:LCZ1"/>
    <mergeCell ref="LDA1:LDC1"/>
    <mergeCell ref="LDD1:LDF1"/>
    <mergeCell ref="LDG1:LDI1"/>
    <mergeCell ref="LDJ1:LDL1"/>
    <mergeCell ref="LCI1:LCK1"/>
    <mergeCell ref="LCL1:LCN1"/>
    <mergeCell ref="LCO1:LCQ1"/>
    <mergeCell ref="LCR1:LCT1"/>
    <mergeCell ref="LCU1:LCW1"/>
    <mergeCell ref="LBT1:LBV1"/>
    <mergeCell ref="LBW1:LBY1"/>
    <mergeCell ref="LBZ1:LCB1"/>
    <mergeCell ref="LCC1:LCE1"/>
    <mergeCell ref="LCF1:LCH1"/>
    <mergeCell ref="LBE1:LBG1"/>
    <mergeCell ref="LBH1:LBJ1"/>
    <mergeCell ref="LBK1:LBM1"/>
    <mergeCell ref="LBN1:LBP1"/>
    <mergeCell ref="LBQ1:LBS1"/>
    <mergeCell ref="LAP1:LAR1"/>
    <mergeCell ref="LAS1:LAU1"/>
    <mergeCell ref="LAV1:LAX1"/>
    <mergeCell ref="LAY1:LBA1"/>
    <mergeCell ref="LBB1:LBD1"/>
    <mergeCell ref="LAA1:LAC1"/>
    <mergeCell ref="LAD1:LAF1"/>
    <mergeCell ref="LAG1:LAI1"/>
    <mergeCell ref="LAJ1:LAL1"/>
    <mergeCell ref="LAM1:LAO1"/>
    <mergeCell ref="KZL1:KZN1"/>
    <mergeCell ref="KZO1:KZQ1"/>
    <mergeCell ref="KZR1:KZT1"/>
    <mergeCell ref="KZU1:KZW1"/>
    <mergeCell ref="KZX1:KZZ1"/>
    <mergeCell ref="KYW1:KYY1"/>
    <mergeCell ref="KYZ1:KZB1"/>
    <mergeCell ref="KZC1:KZE1"/>
    <mergeCell ref="KZF1:KZH1"/>
    <mergeCell ref="KZI1:KZK1"/>
    <mergeCell ref="KYH1:KYJ1"/>
    <mergeCell ref="KYK1:KYM1"/>
    <mergeCell ref="KYN1:KYP1"/>
    <mergeCell ref="KYQ1:KYS1"/>
    <mergeCell ref="KYT1:KYV1"/>
    <mergeCell ref="KXS1:KXU1"/>
    <mergeCell ref="KXV1:KXX1"/>
    <mergeCell ref="KXY1:KYA1"/>
    <mergeCell ref="KYB1:KYD1"/>
    <mergeCell ref="KYE1:KYG1"/>
    <mergeCell ref="KXD1:KXF1"/>
    <mergeCell ref="KXG1:KXI1"/>
    <mergeCell ref="KXJ1:KXL1"/>
    <mergeCell ref="KXM1:KXO1"/>
    <mergeCell ref="KXP1:KXR1"/>
    <mergeCell ref="KWO1:KWQ1"/>
    <mergeCell ref="KWR1:KWT1"/>
    <mergeCell ref="KWU1:KWW1"/>
    <mergeCell ref="KWX1:KWZ1"/>
    <mergeCell ref="KXA1:KXC1"/>
    <mergeCell ref="KVZ1:KWB1"/>
    <mergeCell ref="KWC1:KWE1"/>
    <mergeCell ref="KWF1:KWH1"/>
    <mergeCell ref="KWI1:KWK1"/>
    <mergeCell ref="KWL1:KWN1"/>
    <mergeCell ref="KVK1:KVM1"/>
    <mergeCell ref="KVN1:KVP1"/>
    <mergeCell ref="KVQ1:KVS1"/>
    <mergeCell ref="KVT1:KVV1"/>
    <mergeCell ref="KVW1:KVY1"/>
    <mergeCell ref="KUV1:KUX1"/>
    <mergeCell ref="KUY1:KVA1"/>
    <mergeCell ref="KVB1:KVD1"/>
    <mergeCell ref="KVE1:KVG1"/>
    <mergeCell ref="KVH1:KVJ1"/>
    <mergeCell ref="KUG1:KUI1"/>
    <mergeCell ref="KUJ1:KUL1"/>
    <mergeCell ref="KUM1:KUO1"/>
    <mergeCell ref="KUP1:KUR1"/>
    <mergeCell ref="KUS1:KUU1"/>
    <mergeCell ref="KTR1:KTT1"/>
    <mergeCell ref="KTU1:KTW1"/>
    <mergeCell ref="KTX1:KTZ1"/>
    <mergeCell ref="KUA1:KUC1"/>
    <mergeCell ref="KUD1:KUF1"/>
    <mergeCell ref="KTC1:KTE1"/>
    <mergeCell ref="KTF1:KTH1"/>
    <mergeCell ref="KTI1:KTK1"/>
    <mergeCell ref="KTL1:KTN1"/>
    <mergeCell ref="KTO1:KTQ1"/>
    <mergeCell ref="KSN1:KSP1"/>
    <mergeCell ref="KSQ1:KSS1"/>
    <mergeCell ref="KST1:KSV1"/>
    <mergeCell ref="KSW1:KSY1"/>
    <mergeCell ref="KSZ1:KTB1"/>
    <mergeCell ref="KRY1:KSA1"/>
    <mergeCell ref="KSB1:KSD1"/>
    <mergeCell ref="KSE1:KSG1"/>
    <mergeCell ref="KSH1:KSJ1"/>
    <mergeCell ref="KSK1:KSM1"/>
    <mergeCell ref="KRJ1:KRL1"/>
    <mergeCell ref="KRM1:KRO1"/>
    <mergeCell ref="KRP1:KRR1"/>
    <mergeCell ref="KRS1:KRU1"/>
    <mergeCell ref="KRV1:KRX1"/>
    <mergeCell ref="KQU1:KQW1"/>
    <mergeCell ref="KQX1:KQZ1"/>
    <mergeCell ref="KRA1:KRC1"/>
    <mergeCell ref="KRD1:KRF1"/>
    <mergeCell ref="KRG1:KRI1"/>
    <mergeCell ref="KQF1:KQH1"/>
    <mergeCell ref="KQI1:KQK1"/>
    <mergeCell ref="KQL1:KQN1"/>
    <mergeCell ref="KQO1:KQQ1"/>
    <mergeCell ref="KQR1:KQT1"/>
    <mergeCell ref="KPQ1:KPS1"/>
    <mergeCell ref="KPT1:KPV1"/>
    <mergeCell ref="KPW1:KPY1"/>
    <mergeCell ref="KPZ1:KQB1"/>
    <mergeCell ref="KQC1:KQE1"/>
    <mergeCell ref="KPB1:KPD1"/>
    <mergeCell ref="KPE1:KPG1"/>
    <mergeCell ref="KPH1:KPJ1"/>
    <mergeCell ref="KPK1:KPM1"/>
    <mergeCell ref="KPN1:KPP1"/>
    <mergeCell ref="KOM1:KOO1"/>
    <mergeCell ref="KOP1:KOR1"/>
    <mergeCell ref="KOS1:KOU1"/>
    <mergeCell ref="KOV1:KOX1"/>
    <mergeCell ref="KOY1:KPA1"/>
    <mergeCell ref="KNX1:KNZ1"/>
    <mergeCell ref="KOA1:KOC1"/>
    <mergeCell ref="KOD1:KOF1"/>
    <mergeCell ref="KOG1:KOI1"/>
    <mergeCell ref="KOJ1:KOL1"/>
    <mergeCell ref="KNI1:KNK1"/>
    <mergeCell ref="KNL1:KNN1"/>
    <mergeCell ref="KNO1:KNQ1"/>
    <mergeCell ref="KNR1:KNT1"/>
    <mergeCell ref="KNU1:KNW1"/>
    <mergeCell ref="KMT1:KMV1"/>
    <mergeCell ref="KMW1:KMY1"/>
    <mergeCell ref="KMZ1:KNB1"/>
    <mergeCell ref="KNC1:KNE1"/>
    <mergeCell ref="KNF1:KNH1"/>
    <mergeCell ref="KME1:KMG1"/>
    <mergeCell ref="KMH1:KMJ1"/>
    <mergeCell ref="KMK1:KMM1"/>
    <mergeCell ref="KMN1:KMP1"/>
    <mergeCell ref="KMQ1:KMS1"/>
    <mergeCell ref="KLP1:KLR1"/>
    <mergeCell ref="KLS1:KLU1"/>
    <mergeCell ref="KLV1:KLX1"/>
    <mergeCell ref="KLY1:KMA1"/>
    <mergeCell ref="KMB1:KMD1"/>
    <mergeCell ref="KLA1:KLC1"/>
    <mergeCell ref="KLD1:KLF1"/>
    <mergeCell ref="KLG1:KLI1"/>
    <mergeCell ref="KLJ1:KLL1"/>
    <mergeCell ref="KLM1:KLO1"/>
    <mergeCell ref="KKL1:KKN1"/>
    <mergeCell ref="KKO1:KKQ1"/>
    <mergeCell ref="KKR1:KKT1"/>
    <mergeCell ref="KKU1:KKW1"/>
    <mergeCell ref="KKX1:KKZ1"/>
    <mergeCell ref="KJW1:KJY1"/>
    <mergeCell ref="KJZ1:KKB1"/>
    <mergeCell ref="KKC1:KKE1"/>
    <mergeCell ref="KKF1:KKH1"/>
    <mergeCell ref="KKI1:KKK1"/>
    <mergeCell ref="KJH1:KJJ1"/>
    <mergeCell ref="KJK1:KJM1"/>
    <mergeCell ref="KJN1:KJP1"/>
    <mergeCell ref="KJQ1:KJS1"/>
    <mergeCell ref="KJT1:KJV1"/>
    <mergeCell ref="KIS1:KIU1"/>
    <mergeCell ref="KIV1:KIX1"/>
    <mergeCell ref="KIY1:KJA1"/>
    <mergeCell ref="KJB1:KJD1"/>
    <mergeCell ref="KJE1:KJG1"/>
    <mergeCell ref="KID1:KIF1"/>
    <mergeCell ref="KIG1:KII1"/>
    <mergeCell ref="KIJ1:KIL1"/>
    <mergeCell ref="KIM1:KIO1"/>
    <mergeCell ref="KIP1:KIR1"/>
    <mergeCell ref="KHO1:KHQ1"/>
    <mergeCell ref="KHR1:KHT1"/>
    <mergeCell ref="KHU1:KHW1"/>
    <mergeCell ref="KHX1:KHZ1"/>
    <mergeCell ref="KIA1:KIC1"/>
    <mergeCell ref="KGZ1:KHB1"/>
    <mergeCell ref="KHC1:KHE1"/>
    <mergeCell ref="KHF1:KHH1"/>
    <mergeCell ref="KHI1:KHK1"/>
    <mergeCell ref="KHL1:KHN1"/>
    <mergeCell ref="KGK1:KGM1"/>
    <mergeCell ref="KGN1:KGP1"/>
    <mergeCell ref="KGQ1:KGS1"/>
    <mergeCell ref="KGT1:KGV1"/>
    <mergeCell ref="KGW1:KGY1"/>
    <mergeCell ref="KFV1:KFX1"/>
    <mergeCell ref="KFY1:KGA1"/>
    <mergeCell ref="KGB1:KGD1"/>
    <mergeCell ref="KGE1:KGG1"/>
    <mergeCell ref="KGH1:KGJ1"/>
    <mergeCell ref="KFG1:KFI1"/>
    <mergeCell ref="KFJ1:KFL1"/>
    <mergeCell ref="KFM1:KFO1"/>
    <mergeCell ref="KFP1:KFR1"/>
    <mergeCell ref="KFS1:KFU1"/>
    <mergeCell ref="KER1:KET1"/>
    <mergeCell ref="KEU1:KEW1"/>
    <mergeCell ref="KEX1:KEZ1"/>
    <mergeCell ref="KFA1:KFC1"/>
    <mergeCell ref="KFD1:KFF1"/>
    <mergeCell ref="KEC1:KEE1"/>
    <mergeCell ref="KEF1:KEH1"/>
    <mergeCell ref="KEI1:KEK1"/>
    <mergeCell ref="KEL1:KEN1"/>
    <mergeCell ref="KEO1:KEQ1"/>
    <mergeCell ref="KDN1:KDP1"/>
    <mergeCell ref="KDQ1:KDS1"/>
    <mergeCell ref="KDT1:KDV1"/>
    <mergeCell ref="KDW1:KDY1"/>
    <mergeCell ref="KDZ1:KEB1"/>
    <mergeCell ref="KCY1:KDA1"/>
    <mergeCell ref="KDB1:KDD1"/>
    <mergeCell ref="KDE1:KDG1"/>
    <mergeCell ref="KDH1:KDJ1"/>
    <mergeCell ref="KDK1:KDM1"/>
    <mergeCell ref="KCJ1:KCL1"/>
    <mergeCell ref="KCM1:KCO1"/>
    <mergeCell ref="KCP1:KCR1"/>
    <mergeCell ref="KCS1:KCU1"/>
    <mergeCell ref="KCV1:KCX1"/>
    <mergeCell ref="KBU1:KBW1"/>
    <mergeCell ref="KBX1:KBZ1"/>
    <mergeCell ref="KCA1:KCC1"/>
    <mergeCell ref="KCD1:KCF1"/>
    <mergeCell ref="KCG1:KCI1"/>
    <mergeCell ref="KBF1:KBH1"/>
    <mergeCell ref="KBI1:KBK1"/>
    <mergeCell ref="KBL1:KBN1"/>
    <mergeCell ref="KBO1:KBQ1"/>
    <mergeCell ref="KBR1:KBT1"/>
    <mergeCell ref="KAQ1:KAS1"/>
    <mergeCell ref="KAT1:KAV1"/>
    <mergeCell ref="KAW1:KAY1"/>
    <mergeCell ref="KAZ1:KBB1"/>
    <mergeCell ref="KBC1:KBE1"/>
    <mergeCell ref="KAB1:KAD1"/>
    <mergeCell ref="KAE1:KAG1"/>
    <mergeCell ref="KAH1:KAJ1"/>
    <mergeCell ref="KAK1:KAM1"/>
    <mergeCell ref="KAN1:KAP1"/>
    <mergeCell ref="JZM1:JZO1"/>
    <mergeCell ref="JZP1:JZR1"/>
    <mergeCell ref="JZS1:JZU1"/>
    <mergeCell ref="JZV1:JZX1"/>
    <mergeCell ref="JZY1:KAA1"/>
    <mergeCell ref="JYX1:JYZ1"/>
    <mergeCell ref="JZA1:JZC1"/>
    <mergeCell ref="JZD1:JZF1"/>
    <mergeCell ref="JZG1:JZI1"/>
    <mergeCell ref="JZJ1:JZL1"/>
    <mergeCell ref="JYI1:JYK1"/>
    <mergeCell ref="JYL1:JYN1"/>
    <mergeCell ref="JYO1:JYQ1"/>
    <mergeCell ref="JYR1:JYT1"/>
    <mergeCell ref="JYU1:JYW1"/>
    <mergeCell ref="JXT1:JXV1"/>
    <mergeCell ref="JXW1:JXY1"/>
    <mergeCell ref="JXZ1:JYB1"/>
    <mergeCell ref="JYC1:JYE1"/>
    <mergeCell ref="JYF1:JYH1"/>
    <mergeCell ref="JXE1:JXG1"/>
    <mergeCell ref="JXH1:JXJ1"/>
    <mergeCell ref="JXK1:JXM1"/>
    <mergeCell ref="JXN1:JXP1"/>
    <mergeCell ref="JXQ1:JXS1"/>
    <mergeCell ref="JWP1:JWR1"/>
    <mergeCell ref="JWS1:JWU1"/>
    <mergeCell ref="JWV1:JWX1"/>
    <mergeCell ref="JWY1:JXA1"/>
    <mergeCell ref="JXB1:JXD1"/>
    <mergeCell ref="JWA1:JWC1"/>
    <mergeCell ref="JWD1:JWF1"/>
    <mergeCell ref="JWG1:JWI1"/>
    <mergeCell ref="JWJ1:JWL1"/>
    <mergeCell ref="JWM1:JWO1"/>
    <mergeCell ref="JVL1:JVN1"/>
    <mergeCell ref="JVO1:JVQ1"/>
    <mergeCell ref="JVR1:JVT1"/>
    <mergeCell ref="JVU1:JVW1"/>
    <mergeCell ref="JVX1:JVZ1"/>
    <mergeCell ref="JUW1:JUY1"/>
    <mergeCell ref="JUZ1:JVB1"/>
    <mergeCell ref="JVC1:JVE1"/>
    <mergeCell ref="JVF1:JVH1"/>
    <mergeCell ref="JVI1:JVK1"/>
    <mergeCell ref="JUH1:JUJ1"/>
    <mergeCell ref="JUK1:JUM1"/>
    <mergeCell ref="JUN1:JUP1"/>
    <mergeCell ref="JUQ1:JUS1"/>
    <mergeCell ref="JUT1:JUV1"/>
    <mergeCell ref="JTS1:JTU1"/>
    <mergeCell ref="JTV1:JTX1"/>
    <mergeCell ref="JTY1:JUA1"/>
    <mergeCell ref="JUB1:JUD1"/>
    <mergeCell ref="JUE1:JUG1"/>
    <mergeCell ref="JTD1:JTF1"/>
    <mergeCell ref="JTG1:JTI1"/>
    <mergeCell ref="JTJ1:JTL1"/>
    <mergeCell ref="JTM1:JTO1"/>
    <mergeCell ref="JTP1:JTR1"/>
    <mergeCell ref="JSO1:JSQ1"/>
    <mergeCell ref="JSR1:JST1"/>
    <mergeCell ref="JSU1:JSW1"/>
    <mergeCell ref="JSX1:JSZ1"/>
    <mergeCell ref="JTA1:JTC1"/>
    <mergeCell ref="JRZ1:JSB1"/>
    <mergeCell ref="JSC1:JSE1"/>
    <mergeCell ref="JSF1:JSH1"/>
    <mergeCell ref="JSI1:JSK1"/>
    <mergeCell ref="JSL1:JSN1"/>
    <mergeCell ref="JRK1:JRM1"/>
    <mergeCell ref="JRN1:JRP1"/>
    <mergeCell ref="JRQ1:JRS1"/>
    <mergeCell ref="JRT1:JRV1"/>
    <mergeCell ref="JRW1:JRY1"/>
    <mergeCell ref="JQV1:JQX1"/>
    <mergeCell ref="JQY1:JRA1"/>
    <mergeCell ref="JRB1:JRD1"/>
    <mergeCell ref="JRE1:JRG1"/>
    <mergeCell ref="JRH1:JRJ1"/>
    <mergeCell ref="JQG1:JQI1"/>
    <mergeCell ref="JQJ1:JQL1"/>
    <mergeCell ref="JQM1:JQO1"/>
    <mergeCell ref="JQP1:JQR1"/>
    <mergeCell ref="JQS1:JQU1"/>
    <mergeCell ref="JPR1:JPT1"/>
    <mergeCell ref="JPU1:JPW1"/>
    <mergeCell ref="JPX1:JPZ1"/>
    <mergeCell ref="JQA1:JQC1"/>
    <mergeCell ref="JQD1:JQF1"/>
    <mergeCell ref="JPC1:JPE1"/>
    <mergeCell ref="JPF1:JPH1"/>
    <mergeCell ref="JPI1:JPK1"/>
    <mergeCell ref="JPL1:JPN1"/>
    <mergeCell ref="JPO1:JPQ1"/>
    <mergeCell ref="JON1:JOP1"/>
    <mergeCell ref="JOQ1:JOS1"/>
    <mergeCell ref="JOT1:JOV1"/>
    <mergeCell ref="JOW1:JOY1"/>
    <mergeCell ref="JOZ1:JPB1"/>
    <mergeCell ref="JNY1:JOA1"/>
    <mergeCell ref="JOB1:JOD1"/>
    <mergeCell ref="JOE1:JOG1"/>
    <mergeCell ref="JOH1:JOJ1"/>
    <mergeCell ref="JOK1:JOM1"/>
    <mergeCell ref="JNJ1:JNL1"/>
    <mergeCell ref="JNM1:JNO1"/>
    <mergeCell ref="JNP1:JNR1"/>
    <mergeCell ref="JNS1:JNU1"/>
    <mergeCell ref="JNV1:JNX1"/>
    <mergeCell ref="JMU1:JMW1"/>
    <mergeCell ref="JMX1:JMZ1"/>
    <mergeCell ref="JNA1:JNC1"/>
    <mergeCell ref="JND1:JNF1"/>
    <mergeCell ref="JNG1:JNI1"/>
    <mergeCell ref="JMF1:JMH1"/>
    <mergeCell ref="JMI1:JMK1"/>
    <mergeCell ref="JML1:JMN1"/>
    <mergeCell ref="JMO1:JMQ1"/>
    <mergeCell ref="JMR1:JMT1"/>
    <mergeCell ref="JLQ1:JLS1"/>
    <mergeCell ref="JLT1:JLV1"/>
    <mergeCell ref="JLW1:JLY1"/>
    <mergeCell ref="JLZ1:JMB1"/>
    <mergeCell ref="JMC1:JME1"/>
    <mergeCell ref="JLB1:JLD1"/>
    <mergeCell ref="JLE1:JLG1"/>
    <mergeCell ref="JLH1:JLJ1"/>
    <mergeCell ref="JLK1:JLM1"/>
    <mergeCell ref="JLN1:JLP1"/>
    <mergeCell ref="JKM1:JKO1"/>
    <mergeCell ref="JKP1:JKR1"/>
    <mergeCell ref="JKS1:JKU1"/>
    <mergeCell ref="JKV1:JKX1"/>
    <mergeCell ref="JKY1:JLA1"/>
    <mergeCell ref="JJX1:JJZ1"/>
    <mergeCell ref="JKA1:JKC1"/>
    <mergeCell ref="JKD1:JKF1"/>
    <mergeCell ref="JKG1:JKI1"/>
    <mergeCell ref="JKJ1:JKL1"/>
    <mergeCell ref="JJI1:JJK1"/>
    <mergeCell ref="JJL1:JJN1"/>
    <mergeCell ref="JJO1:JJQ1"/>
    <mergeCell ref="JJR1:JJT1"/>
    <mergeCell ref="JJU1:JJW1"/>
    <mergeCell ref="JIT1:JIV1"/>
    <mergeCell ref="JIW1:JIY1"/>
    <mergeCell ref="JIZ1:JJB1"/>
    <mergeCell ref="JJC1:JJE1"/>
    <mergeCell ref="JJF1:JJH1"/>
    <mergeCell ref="JIE1:JIG1"/>
    <mergeCell ref="JIH1:JIJ1"/>
    <mergeCell ref="JIK1:JIM1"/>
    <mergeCell ref="JIN1:JIP1"/>
    <mergeCell ref="JIQ1:JIS1"/>
    <mergeCell ref="JHP1:JHR1"/>
    <mergeCell ref="JHS1:JHU1"/>
    <mergeCell ref="JHV1:JHX1"/>
    <mergeCell ref="JHY1:JIA1"/>
    <mergeCell ref="JIB1:JID1"/>
    <mergeCell ref="JHA1:JHC1"/>
    <mergeCell ref="JHD1:JHF1"/>
    <mergeCell ref="JHG1:JHI1"/>
    <mergeCell ref="JHJ1:JHL1"/>
    <mergeCell ref="JHM1:JHO1"/>
    <mergeCell ref="JGL1:JGN1"/>
    <mergeCell ref="JGO1:JGQ1"/>
    <mergeCell ref="JGR1:JGT1"/>
    <mergeCell ref="JGU1:JGW1"/>
    <mergeCell ref="JGX1:JGZ1"/>
    <mergeCell ref="JFW1:JFY1"/>
    <mergeCell ref="JFZ1:JGB1"/>
    <mergeCell ref="JGC1:JGE1"/>
    <mergeCell ref="JGF1:JGH1"/>
    <mergeCell ref="JGI1:JGK1"/>
    <mergeCell ref="JFH1:JFJ1"/>
    <mergeCell ref="JFK1:JFM1"/>
    <mergeCell ref="JFN1:JFP1"/>
    <mergeCell ref="JFQ1:JFS1"/>
    <mergeCell ref="JFT1:JFV1"/>
    <mergeCell ref="JES1:JEU1"/>
    <mergeCell ref="JEV1:JEX1"/>
    <mergeCell ref="JEY1:JFA1"/>
    <mergeCell ref="JFB1:JFD1"/>
    <mergeCell ref="JFE1:JFG1"/>
    <mergeCell ref="JED1:JEF1"/>
    <mergeCell ref="JEG1:JEI1"/>
    <mergeCell ref="JEJ1:JEL1"/>
    <mergeCell ref="JEM1:JEO1"/>
    <mergeCell ref="JEP1:JER1"/>
    <mergeCell ref="JDO1:JDQ1"/>
    <mergeCell ref="JDR1:JDT1"/>
    <mergeCell ref="JDU1:JDW1"/>
    <mergeCell ref="JDX1:JDZ1"/>
    <mergeCell ref="JEA1:JEC1"/>
    <mergeCell ref="JCZ1:JDB1"/>
    <mergeCell ref="JDC1:JDE1"/>
    <mergeCell ref="JDF1:JDH1"/>
    <mergeCell ref="JDI1:JDK1"/>
    <mergeCell ref="JDL1:JDN1"/>
    <mergeCell ref="JCK1:JCM1"/>
    <mergeCell ref="JCN1:JCP1"/>
    <mergeCell ref="JCQ1:JCS1"/>
    <mergeCell ref="JCT1:JCV1"/>
    <mergeCell ref="JCW1:JCY1"/>
    <mergeCell ref="JBV1:JBX1"/>
    <mergeCell ref="JBY1:JCA1"/>
    <mergeCell ref="JCB1:JCD1"/>
    <mergeCell ref="JCE1:JCG1"/>
    <mergeCell ref="JCH1:JCJ1"/>
    <mergeCell ref="JBG1:JBI1"/>
    <mergeCell ref="JBJ1:JBL1"/>
    <mergeCell ref="JBM1:JBO1"/>
    <mergeCell ref="JBP1:JBR1"/>
    <mergeCell ref="JBS1:JBU1"/>
    <mergeCell ref="JAR1:JAT1"/>
    <mergeCell ref="JAU1:JAW1"/>
    <mergeCell ref="JAX1:JAZ1"/>
    <mergeCell ref="JBA1:JBC1"/>
    <mergeCell ref="JBD1:JBF1"/>
    <mergeCell ref="JAC1:JAE1"/>
    <mergeCell ref="JAF1:JAH1"/>
    <mergeCell ref="JAI1:JAK1"/>
    <mergeCell ref="JAL1:JAN1"/>
    <mergeCell ref="JAO1:JAQ1"/>
    <mergeCell ref="IZN1:IZP1"/>
    <mergeCell ref="IZQ1:IZS1"/>
    <mergeCell ref="IZT1:IZV1"/>
    <mergeCell ref="IZW1:IZY1"/>
    <mergeCell ref="IZZ1:JAB1"/>
    <mergeCell ref="IYY1:IZA1"/>
    <mergeCell ref="IZB1:IZD1"/>
    <mergeCell ref="IZE1:IZG1"/>
    <mergeCell ref="IZH1:IZJ1"/>
    <mergeCell ref="IZK1:IZM1"/>
    <mergeCell ref="IYJ1:IYL1"/>
    <mergeCell ref="IYM1:IYO1"/>
    <mergeCell ref="IYP1:IYR1"/>
    <mergeCell ref="IYS1:IYU1"/>
    <mergeCell ref="IYV1:IYX1"/>
    <mergeCell ref="IXU1:IXW1"/>
    <mergeCell ref="IXX1:IXZ1"/>
    <mergeCell ref="IYA1:IYC1"/>
    <mergeCell ref="IYD1:IYF1"/>
    <mergeCell ref="IYG1:IYI1"/>
    <mergeCell ref="IXF1:IXH1"/>
    <mergeCell ref="IXI1:IXK1"/>
    <mergeCell ref="IXL1:IXN1"/>
    <mergeCell ref="IXO1:IXQ1"/>
    <mergeCell ref="IXR1:IXT1"/>
    <mergeCell ref="IWQ1:IWS1"/>
    <mergeCell ref="IWT1:IWV1"/>
    <mergeCell ref="IWW1:IWY1"/>
    <mergeCell ref="IWZ1:IXB1"/>
    <mergeCell ref="IXC1:IXE1"/>
    <mergeCell ref="IWB1:IWD1"/>
    <mergeCell ref="IWE1:IWG1"/>
    <mergeCell ref="IWH1:IWJ1"/>
    <mergeCell ref="IWK1:IWM1"/>
    <mergeCell ref="IWN1:IWP1"/>
    <mergeCell ref="IVM1:IVO1"/>
    <mergeCell ref="IVP1:IVR1"/>
    <mergeCell ref="IVS1:IVU1"/>
    <mergeCell ref="IVV1:IVX1"/>
    <mergeCell ref="IVY1:IWA1"/>
    <mergeCell ref="IUX1:IUZ1"/>
    <mergeCell ref="IVA1:IVC1"/>
    <mergeCell ref="IVD1:IVF1"/>
    <mergeCell ref="IVG1:IVI1"/>
    <mergeCell ref="IVJ1:IVL1"/>
    <mergeCell ref="IUI1:IUK1"/>
    <mergeCell ref="IUL1:IUN1"/>
    <mergeCell ref="IUO1:IUQ1"/>
    <mergeCell ref="IUR1:IUT1"/>
    <mergeCell ref="IUU1:IUW1"/>
    <mergeCell ref="ITT1:ITV1"/>
    <mergeCell ref="ITW1:ITY1"/>
    <mergeCell ref="ITZ1:IUB1"/>
    <mergeCell ref="IUC1:IUE1"/>
    <mergeCell ref="IUF1:IUH1"/>
    <mergeCell ref="ITE1:ITG1"/>
    <mergeCell ref="ITH1:ITJ1"/>
    <mergeCell ref="ITK1:ITM1"/>
    <mergeCell ref="ITN1:ITP1"/>
    <mergeCell ref="ITQ1:ITS1"/>
    <mergeCell ref="ISP1:ISR1"/>
    <mergeCell ref="ISS1:ISU1"/>
    <mergeCell ref="ISV1:ISX1"/>
    <mergeCell ref="ISY1:ITA1"/>
    <mergeCell ref="ITB1:ITD1"/>
    <mergeCell ref="ISA1:ISC1"/>
    <mergeCell ref="ISD1:ISF1"/>
    <mergeCell ref="ISG1:ISI1"/>
    <mergeCell ref="ISJ1:ISL1"/>
    <mergeCell ref="ISM1:ISO1"/>
    <mergeCell ref="IRL1:IRN1"/>
    <mergeCell ref="IRO1:IRQ1"/>
    <mergeCell ref="IRR1:IRT1"/>
    <mergeCell ref="IRU1:IRW1"/>
    <mergeCell ref="IRX1:IRZ1"/>
    <mergeCell ref="IQW1:IQY1"/>
    <mergeCell ref="IQZ1:IRB1"/>
    <mergeCell ref="IRC1:IRE1"/>
    <mergeCell ref="IRF1:IRH1"/>
    <mergeCell ref="IRI1:IRK1"/>
    <mergeCell ref="IQH1:IQJ1"/>
    <mergeCell ref="IQK1:IQM1"/>
    <mergeCell ref="IQN1:IQP1"/>
    <mergeCell ref="IQQ1:IQS1"/>
    <mergeCell ref="IQT1:IQV1"/>
    <mergeCell ref="IPS1:IPU1"/>
    <mergeCell ref="IPV1:IPX1"/>
    <mergeCell ref="IPY1:IQA1"/>
    <mergeCell ref="IQB1:IQD1"/>
    <mergeCell ref="IQE1:IQG1"/>
    <mergeCell ref="IPD1:IPF1"/>
    <mergeCell ref="IPG1:IPI1"/>
    <mergeCell ref="IPJ1:IPL1"/>
    <mergeCell ref="IPM1:IPO1"/>
    <mergeCell ref="IPP1:IPR1"/>
    <mergeCell ref="IOO1:IOQ1"/>
    <mergeCell ref="IOR1:IOT1"/>
    <mergeCell ref="IOU1:IOW1"/>
    <mergeCell ref="IOX1:IOZ1"/>
    <mergeCell ref="IPA1:IPC1"/>
    <mergeCell ref="INZ1:IOB1"/>
    <mergeCell ref="IOC1:IOE1"/>
    <mergeCell ref="IOF1:IOH1"/>
    <mergeCell ref="IOI1:IOK1"/>
    <mergeCell ref="IOL1:ION1"/>
    <mergeCell ref="INK1:INM1"/>
    <mergeCell ref="INN1:INP1"/>
    <mergeCell ref="INQ1:INS1"/>
    <mergeCell ref="INT1:INV1"/>
    <mergeCell ref="INW1:INY1"/>
    <mergeCell ref="IMV1:IMX1"/>
    <mergeCell ref="IMY1:INA1"/>
    <mergeCell ref="INB1:IND1"/>
    <mergeCell ref="INE1:ING1"/>
    <mergeCell ref="INH1:INJ1"/>
    <mergeCell ref="IMG1:IMI1"/>
    <mergeCell ref="IMJ1:IML1"/>
    <mergeCell ref="IMM1:IMO1"/>
    <mergeCell ref="IMP1:IMR1"/>
    <mergeCell ref="IMS1:IMU1"/>
    <mergeCell ref="ILR1:ILT1"/>
    <mergeCell ref="ILU1:ILW1"/>
    <mergeCell ref="ILX1:ILZ1"/>
    <mergeCell ref="IMA1:IMC1"/>
    <mergeCell ref="IMD1:IMF1"/>
    <mergeCell ref="ILC1:ILE1"/>
    <mergeCell ref="ILF1:ILH1"/>
    <mergeCell ref="ILI1:ILK1"/>
    <mergeCell ref="ILL1:ILN1"/>
    <mergeCell ref="ILO1:ILQ1"/>
    <mergeCell ref="IKN1:IKP1"/>
    <mergeCell ref="IKQ1:IKS1"/>
    <mergeCell ref="IKT1:IKV1"/>
    <mergeCell ref="IKW1:IKY1"/>
    <mergeCell ref="IKZ1:ILB1"/>
    <mergeCell ref="IJY1:IKA1"/>
    <mergeCell ref="IKB1:IKD1"/>
    <mergeCell ref="IKE1:IKG1"/>
    <mergeCell ref="IKH1:IKJ1"/>
    <mergeCell ref="IKK1:IKM1"/>
    <mergeCell ref="IJJ1:IJL1"/>
    <mergeCell ref="IJM1:IJO1"/>
    <mergeCell ref="IJP1:IJR1"/>
    <mergeCell ref="IJS1:IJU1"/>
    <mergeCell ref="IJV1:IJX1"/>
    <mergeCell ref="IIU1:IIW1"/>
    <mergeCell ref="IIX1:IIZ1"/>
    <mergeCell ref="IJA1:IJC1"/>
    <mergeCell ref="IJD1:IJF1"/>
    <mergeCell ref="IJG1:IJI1"/>
    <mergeCell ref="IIF1:IIH1"/>
    <mergeCell ref="III1:IIK1"/>
    <mergeCell ref="IIL1:IIN1"/>
    <mergeCell ref="IIO1:IIQ1"/>
    <mergeCell ref="IIR1:IIT1"/>
    <mergeCell ref="IHQ1:IHS1"/>
    <mergeCell ref="IHT1:IHV1"/>
    <mergeCell ref="IHW1:IHY1"/>
    <mergeCell ref="IHZ1:IIB1"/>
    <mergeCell ref="IIC1:IIE1"/>
    <mergeCell ref="IHB1:IHD1"/>
    <mergeCell ref="IHE1:IHG1"/>
    <mergeCell ref="IHH1:IHJ1"/>
    <mergeCell ref="IHK1:IHM1"/>
    <mergeCell ref="IHN1:IHP1"/>
    <mergeCell ref="IGM1:IGO1"/>
    <mergeCell ref="IGP1:IGR1"/>
    <mergeCell ref="IGS1:IGU1"/>
    <mergeCell ref="IGV1:IGX1"/>
    <mergeCell ref="IGY1:IHA1"/>
    <mergeCell ref="IFX1:IFZ1"/>
    <mergeCell ref="IGA1:IGC1"/>
    <mergeCell ref="IGD1:IGF1"/>
    <mergeCell ref="IGG1:IGI1"/>
    <mergeCell ref="IGJ1:IGL1"/>
    <mergeCell ref="IFI1:IFK1"/>
    <mergeCell ref="IFL1:IFN1"/>
    <mergeCell ref="IFO1:IFQ1"/>
    <mergeCell ref="IFR1:IFT1"/>
    <mergeCell ref="IFU1:IFW1"/>
    <mergeCell ref="IET1:IEV1"/>
    <mergeCell ref="IEW1:IEY1"/>
    <mergeCell ref="IEZ1:IFB1"/>
    <mergeCell ref="IFC1:IFE1"/>
    <mergeCell ref="IFF1:IFH1"/>
    <mergeCell ref="IEE1:IEG1"/>
    <mergeCell ref="IEH1:IEJ1"/>
    <mergeCell ref="IEK1:IEM1"/>
    <mergeCell ref="IEN1:IEP1"/>
    <mergeCell ref="IEQ1:IES1"/>
    <mergeCell ref="IDP1:IDR1"/>
    <mergeCell ref="IDS1:IDU1"/>
    <mergeCell ref="IDV1:IDX1"/>
    <mergeCell ref="IDY1:IEA1"/>
    <mergeCell ref="IEB1:IED1"/>
    <mergeCell ref="IDA1:IDC1"/>
    <mergeCell ref="IDD1:IDF1"/>
    <mergeCell ref="IDG1:IDI1"/>
    <mergeCell ref="IDJ1:IDL1"/>
    <mergeCell ref="IDM1:IDO1"/>
    <mergeCell ref="ICL1:ICN1"/>
    <mergeCell ref="ICO1:ICQ1"/>
    <mergeCell ref="ICR1:ICT1"/>
    <mergeCell ref="ICU1:ICW1"/>
    <mergeCell ref="ICX1:ICZ1"/>
    <mergeCell ref="IBW1:IBY1"/>
    <mergeCell ref="IBZ1:ICB1"/>
    <mergeCell ref="ICC1:ICE1"/>
    <mergeCell ref="ICF1:ICH1"/>
    <mergeCell ref="ICI1:ICK1"/>
    <mergeCell ref="IBH1:IBJ1"/>
    <mergeCell ref="IBK1:IBM1"/>
    <mergeCell ref="IBN1:IBP1"/>
    <mergeCell ref="IBQ1:IBS1"/>
    <mergeCell ref="IBT1:IBV1"/>
    <mergeCell ref="IAS1:IAU1"/>
    <mergeCell ref="IAV1:IAX1"/>
    <mergeCell ref="IAY1:IBA1"/>
    <mergeCell ref="IBB1:IBD1"/>
    <mergeCell ref="IBE1:IBG1"/>
    <mergeCell ref="IAD1:IAF1"/>
    <mergeCell ref="IAG1:IAI1"/>
    <mergeCell ref="IAJ1:IAL1"/>
    <mergeCell ref="IAM1:IAO1"/>
    <mergeCell ref="IAP1:IAR1"/>
    <mergeCell ref="HZO1:HZQ1"/>
    <mergeCell ref="HZR1:HZT1"/>
    <mergeCell ref="HZU1:HZW1"/>
    <mergeCell ref="HZX1:HZZ1"/>
    <mergeCell ref="IAA1:IAC1"/>
    <mergeCell ref="HYZ1:HZB1"/>
    <mergeCell ref="HZC1:HZE1"/>
    <mergeCell ref="HZF1:HZH1"/>
    <mergeCell ref="HZI1:HZK1"/>
    <mergeCell ref="HZL1:HZN1"/>
    <mergeCell ref="HYK1:HYM1"/>
    <mergeCell ref="HYN1:HYP1"/>
    <mergeCell ref="HYQ1:HYS1"/>
    <mergeCell ref="HYT1:HYV1"/>
    <mergeCell ref="HYW1:HYY1"/>
    <mergeCell ref="HXV1:HXX1"/>
    <mergeCell ref="HXY1:HYA1"/>
    <mergeCell ref="HYB1:HYD1"/>
    <mergeCell ref="HYE1:HYG1"/>
    <mergeCell ref="HYH1:HYJ1"/>
    <mergeCell ref="HXG1:HXI1"/>
    <mergeCell ref="HXJ1:HXL1"/>
    <mergeCell ref="HXM1:HXO1"/>
    <mergeCell ref="HXP1:HXR1"/>
    <mergeCell ref="HXS1:HXU1"/>
    <mergeCell ref="HWR1:HWT1"/>
    <mergeCell ref="HWU1:HWW1"/>
    <mergeCell ref="HWX1:HWZ1"/>
    <mergeCell ref="HXA1:HXC1"/>
    <mergeCell ref="HXD1:HXF1"/>
    <mergeCell ref="HWC1:HWE1"/>
    <mergeCell ref="HWF1:HWH1"/>
    <mergeCell ref="HWI1:HWK1"/>
    <mergeCell ref="HWL1:HWN1"/>
    <mergeCell ref="HWO1:HWQ1"/>
    <mergeCell ref="HVN1:HVP1"/>
    <mergeCell ref="HVQ1:HVS1"/>
    <mergeCell ref="HVT1:HVV1"/>
    <mergeCell ref="HVW1:HVY1"/>
    <mergeCell ref="HVZ1:HWB1"/>
    <mergeCell ref="HUY1:HVA1"/>
    <mergeCell ref="HVB1:HVD1"/>
    <mergeCell ref="HVE1:HVG1"/>
    <mergeCell ref="HVH1:HVJ1"/>
    <mergeCell ref="HVK1:HVM1"/>
    <mergeCell ref="HUJ1:HUL1"/>
    <mergeCell ref="HUM1:HUO1"/>
    <mergeCell ref="HUP1:HUR1"/>
    <mergeCell ref="HUS1:HUU1"/>
    <mergeCell ref="HUV1:HUX1"/>
    <mergeCell ref="HTU1:HTW1"/>
    <mergeCell ref="HTX1:HTZ1"/>
    <mergeCell ref="HUA1:HUC1"/>
    <mergeCell ref="HUD1:HUF1"/>
    <mergeCell ref="HUG1:HUI1"/>
    <mergeCell ref="HTF1:HTH1"/>
    <mergeCell ref="HTI1:HTK1"/>
    <mergeCell ref="HTL1:HTN1"/>
    <mergeCell ref="HTO1:HTQ1"/>
    <mergeCell ref="HTR1:HTT1"/>
    <mergeCell ref="HSQ1:HSS1"/>
    <mergeCell ref="HST1:HSV1"/>
    <mergeCell ref="HSW1:HSY1"/>
    <mergeCell ref="HSZ1:HTB1"/>
    <mergeCell ref="HTC1:HTE1"/>
    <mergeCell ref="HSB1:HSD1"/>
    <mergeCell ref="HSE1:HSG1"/>
    <mergeCell ref="HSH1:HSJ1"/>
    <mergeCell ref="HSK1:HSM1"/>
    <mergeCell ref="HSN1:HSP1"/>
    <mergeCell ref="HRM1:HRO1"/>
    <mergeCell ref="HRP1:HRR1"/>
    <mergeCell ref="HRS1:HRU1"/>
    <mergeCell ref="HRV1:HRX1"/>
    <mergeCell ref="HRY1:HSA1"/>
    <mergeCell ref="HQX1:HQZ1"/>
    <mergeCell ref="HRA1:HRC1"/>
    <mergeCell ref="HRD1:HRF1"/>
    <mergeCell ref="HRG1:HRI1"/>
    <mergeCell ref="HRJ1:HRL1"/>
    <mergeCell ref="HQI1:HQK1"/>
    <mergeCell ref="HQL1:HQN1"/>
    <mergeCell ref="HQO1:HQQ1"/>
    <mergeCell ref="HQR1:HQT1"/>
    <mergeCell ref="HQU1:HQW1"/>
    <mergeCell ref="HPT1:HPV1"/>
    <mergeCell ref="HPW1:HPY1"/>
    <mergeCell ref="HPZ1:HQB1"/>
    <mergeCell ref="HQC1:HQE1"/>
    <mergeCell ref="HQF1:HQH1"/>
    <mergeCell ref="HPE1:HPG1"/>
    <mergeCell ref="HPH1:HPJ1"/>
    <mergeCell ref="HPK1:HPM1"/>
    <mergeCell ref="HPN1:HPP1"/>
    <mergeCell ref="HPQ1:HPS1"/>
    <mergeCell ref="HOP1:HOR1"/>
    <mergeCell ref="HOS1:HOU1"/>
    <mergeCell ref="HOV1:HOX1"/>
    <mergeCell ref="HOY1:HPA1"/>
    <mergeCell ref="HPB1:HPD1"/>
    <mergeCell ref="HOA1:HOC1"/>
    <mergeCell ref="HOD1:HOF1"/>
    <mergeCell ref="HOG1:HOI1"/>
    <mergeCell ref="HOJ1:HOL1"/>
    <mergeCell ref="HOM1:HOO1"/>
    <mergeCell ref="HNL1:HNN1"/>
    <mergeCell ref="HNO1:HNQ1"/>
    <mergeCell ref="HNR1:HNT1"/>
    <mergeCell ref="HNU1:HNW1"/>
    <mergeCell ref="HNX1:HNZ1"/>
    <mergeCell ref="HMW1:HMY1"/>
    <mergeCell ref="HMZ1:HNB1"/>
    <mergeCell ref="HNC1:HNE1"/>
    <mergeCell ref="HNF1:HNH1"/>
    <mergeCell ref="HNI1:HNK1"/>
    <mergeCell ref="HMH1:HMJ1"/>
    <mergeCell ref="HMK1:HMM1"/>
    <mergeCell ref="HMN1:HMP1"/>
    <mergeCell ref="HMQ1:HMS1"/>
    <mergeCell ref="HMT1:HMV1"/>
    <mergeCell ref="HLS1:HLU1"/>
    <mergeCell ref="HLV1:HLX1"/>
    <mergeCell ref="HLY1:HMA1"/>
    <mergeCell ref="HMB1:HMD1"/>
    <mergeCell ref="HME1:HMG1"/>
    <mergeCell ref="HLD1:HLF1"/>
    <mergeCell ref="HLG1:HLI1"/>
    <mergeCell ref="HLJ1:HLL1"/>
    <mergeCell ref="HLM1:HLO1"/>
    <mergeCell ref="HLP1:HLR1"/>
    <mergeCell ref="HKO1:HKQ1"/>
    <mergeCell ref="HKR1:HKT1"/>
    <mergeCell ref="HKU1:HKW1"/>
    <mergeCell ref="HKX1:HKZ1"/>
    <mergeCell ref="HLA1:HLC1"/>
    <mergeCell ref="HJZ1:HKB1"/>
    <mergeCell ref="HKC1:HKE1"/>
    <mergeCell ref="HKF1:HKH1"/>
    <mergeCell ref="HKI1:HKK1"/>
    <mergeCell ref="HKL1:HKN1"/>
    <mergeCell ref="HJK1:HJM1"/>
    <mergeCell ref="HJN1:HJP1"/>
    <mergeCell ref="HJQ1:HJS1"/>
    <mergeCell ref="HJT1:HJV1"/>
    <mergeCell ref="HJW1:HJY1"/>
    <mergeCell ref="HIV1:HIX1"/>
    <mergeCell ref="HIY1:HJA1"/>
    <mergeCell ref="HJB1:HJD1"/>
    <mergeCell ref="HJE1:HJG1"/>
    <mergeCell ref="HJH1:HJJ1"/>
    <mergeCell ref="HIG1:HII1"/>
    <mergeCell ref="HIJ1:HIL1"/>
    <mergeCell ref="HIM1:HIO1"/>
    <mergeCell ref="HIP1:HIR1"/>
    <mergeCell ref="HIS1:HIU1"/>
    <mergeCell ref="HHR1:HHT1"/>
    <mergeCell ref="HHU1:HHW1"/>
    <mergeCell ref="HHX1:HHZ1"/>
    <mergeCell ref="HIA1:HIC1"/>
    <mergeCell ref="HID1:HIF1"/>
    <mergeCell ref="HHC1:HHE1"/>
    <mergeCell ref="HHF1:HHH1"/>
    <mergeCell ref="HHI1:HHK1"/>
    <mergeCell ref="HHL1:HHN1"/>
    <mergeCell ref="HHO1:HHQ1"/>
    <mergeCell ref="HGN1:HGP1"/>
    <mergeCell ref="HGQ1:HGS1"/>
    <mergeCell ref="HGT1:HGV1"/>
    <mergeCell ref="HGW1:HGY1"/>
    <mergeCell ref="HGZ1:HHB1"/>
    <mergeCell ref="HFY1:HGA1"/>
    <mergeCell ref="HGB1:HGD1"/>
    <mergeCell ref="HGE1:HGG1"/>
    <mergeCell ref="HGH1:HGJ1"/>
    <mergeCell ref="HGK1:HGM1"/>
    <mergeCell ref="HFJ1:HFL1"/>
    <mergeCell ref="HFM1:HFO1"/>
    <mergeCell ref="HFP1:HFR1"/>
    <mergeCell ref="HFS1:HFU1"/>
    <mergeCell ref="HFV1:HFX1"/>
    <mergeCell ref="HEU1:HEW1"/>
    <mergeCell ref="HEX1:HEZ1"/>
    <mergeCell ref="HFA1:HFC1"/>
    <mergeCell ref="HFD1:HFF1"/>
    <mergeCell ref="HFG1:HFI1"/>
    <mergeCell ref="HEF1:HEH1"/>
    <mergeCell ref="HEI1:HEK1"/>
    <mergeCell ref="HEL1:HEN1"/>
    <mergeCell ref="HEO1:HEQ1"/>
    <mergeCell ref="HER1:HET1"/>
    <mergeCell ref="HDQ1:HDS1"/>
    <mergeCell ref="HDT1:HDV1"/>
    <mergeCell ref="HDW1:HDY1"/>
    <mergeCell ref="HDZ1:HEB1"/>
    <mergeCell ref="HEC1:HEE1"/>
    <mergeCell ref="HDB1:HDD1"/>
    <mergeCell ref="HDE1:HDG1"/>
    <mergeCell ref="HDH1:HDJ1"/>
    <mergeCell ref="HDK1:HDM1"/>
    <mergeCell ref="HDN1:HDP1"/>
    <mergeCell ref="HCM1:HCO1"/>
    <mergeCell ref="HCP1:HCR1"/>
    <mergeCell ref="HCS1:HCU1"/>
    <mergeCell ref="HCV1:HCX1"/>
    <mergeCell ref="HCY1:HDA1"/>
    <mergeCell ref="HBX1:HBZ1"/>
    <mergeCell ref="HCA1:HCC1"/>
    <mergeCell ref="HCD1:HCF1"/>
    <mergeCell ref="HCG1:HCI1"/>
    <mergeCell ref="HCJ1:HCL1"/>
    <mergeCell ref="HBI1:HBK1"/>
    <mergeCell ref="HBL1:HBN1"/>
    <mergeCell ref="HBO1:HBQ1"/>
    <mergeCell ref="HBR1:HBT1"/>
    <mergeCell ref="HBU1:HBW1"/>
    <mergeCell ref="HAT1:HAV1"/>
    <mergeCell ref="HAW1:HAY1"/>
    <mergeCell ref="HAZ1:HBB1"/>
    <mergeCell ref="HBC1:HBE1"/>
    <mergeCell ref="HBF1:HBH1"/>
    <mergeCell ref="HAE1:HAG1"/>
    <mergeCell ref="HAH1:HAJ1"/>
    <mergeCell ref="HAK1:HAM1"/>
    <mergeCell ref="HAN1:HAP1"/>
    <mergeCell ref="HAQ1:HAS1"/>
    <mergeCell ref="GZP1:GZR1"/>
    <mergeCell ref="GZS1:GZU1"/>
    <mergeCell ref="GZV1:GZX1"/>
    <mergeCell ref="GZY1:HAA1"/>
    <mergeCell ref="HAB1:HAD1"/>
    <mergeCell ref="GZA1:GZC1"/>
    <mergeCell ref="GZD1:GZF1"/>
    <mergeCell ref="GZG1:GZI1"/>
    <mergeCell ref="GZJ1:GZL1"/>
    <mergeCell ref="GZM1:GZO1"/>
    <mergeCell ref="GYL1:GYN1"/>
    <mergeCell ref="GYO1:GYQ1"/>
    <mergeCell ref="GYR1:GYT1"/>
    <mergeCell ref="GYU1:GYW1"/>
    <mergeCell ref="GYX1:GYZ1"/>
    <mergeCell ref="GXW1:GXY1"/>
    <mergeCell ref="GXZ1:GYB1"/>
    <mergeCell ref="GYC1:GYE1"/>
    <mergeCell ref="GYF1:GYH1"/>
    <mergeCell ref="GYI1:GYK1"/>
    <mergeCell ref="GXH1:GXJ1"/>
    <mergeCell ref="GXK1:GXM1"/>
    <mergeCell ref="GXN1:GXP1"/>
    <mergeCell ref="GXQ1:GXS1"/>
    <mergeCell ref="GXT1:GXV1"/>
    <mergeCell ref="GWS1:GWU1"/>
    <mergeCell ref="GWV1:GWX1"/>
    <mergeCell ref="GWY1:GXA1"/>
    <mergeCell ref="GXB1:GXD1"/>
    <mergeCell ref="GXE1:GXG1"/>
    <mergeCell ref="GWD1:GWF1"/>
    <mergeCell ref="GWG1:GWI1"/>
    <mergeCell ref="GWJ1:GWL1"/>
    <mergeCell ref="GWM1:GWO1"/>
    <mergeCell ref="GWP1:GWR1"/>
    <mergeCell ref="GVO1:GVQ1"/>
    <mergeCell ref="GVR1:GVT1"/>
    <mergeCell ref="GVU1:GVW1"/>
    <mergeCell ref="GVX1:GVZ1"/>
    <mergeCell ref="GWA1:GWC1"/>
    <mergeCell ref="GUZ1:GVB1"/>
    <mergeCell ref="GVC1:GVE1"/>
    <mergeCell ref="GVF1:GVH1"/>
    <mergeCell ref="GVI1:GVK1"/>
    <mergeCell ref="GVL1:GVN1"/>
    <mergeCell ref="GUK1:GUM1"/>
    <mergeCell ref="GUN1:GUP1"/>
    <mergeCell ref="GUQ1:GUS1"/>
    <mergeCell ref="GUT1:GUV1"/>
    <mergeCell ref="GUW1:GUY1"/>
    <mergeCell ref="GTV1:GTX1"/>
    <mergeCell ref="GTY1:GUA1"/>
    <mergeCell ref="GUB1:GUD1"/>
    <mergeCell ref="GUE1:GUG1"/>
    <mergeCell ref="GUH1:GUJ1"/>
    <mergeCell ref="GTG1:GTI1"/>
    <mergeCell ref="GTJ1:GTL1"/>
    <mergeCell ref="GTM1:GTO1"/>
    <mergeCell ref="GTP1:GTR1"/>
    <mergeCell ref="GTS1:GTU1"/>
    <mergeCell ref="GSR1:GST1"/>
    <mergeCell ref="GSU1:GSW1"/>
    <mergeCell ref="GSX1:GSZ1"/>
    <mergeCell ref="GTA1:GTC1"/>
    <mergeCell ref="GTD1:GTF1"/>
    <mergeCell ref="GSC1:GSE1"/>
    <mergeCell ref="GSF1:GSH1"/>
    <mergeCell ref="GSI1:GSK1"/>
    <mergeCell ref="GSL1:GSN1"/>
    <mergeCell ref="GSO1:GSQ1"/>
    <mergeCell ref="GRN1:GRP1"/>
    <mergeCell ref="GRQ1:GRS1"/>
    <mergeCell ref="GRT1:GRV1"/>
    <mergeCell ref="GRW1:GRY1"/>
    <mergeCell ref="GRZ1:GSB1"/>
    <mergeCell ref="GQY1:GRA1"/>
    <mergeCell ref="GRB1:GRD1"/>
    <mergeCell ref="GRE1:GRG1"/>
    <mergeCell ref="GRH1:GRJ1"/>
    <mergeCell ref="GRK1:GRM1"/>
    <mergeCell ref="GQJ1:GQL1"/>
    <mergeCell ref="GQM1:GQO1"/>
    <mergeCell ref="GQP1:GQR1"/>
    <mergeCell ref="GQS1:GQU1"/>
    <mergeCell ref="GQV1:GQX1"/>
    <mergeCell ref="GPU1:GPW1"/>
    <mergeCell ref="GPX1:GPZ1"/>
    <mergeCell ref="GQA1:GQC1"/>
    <mergeCell ref="GQD1:GQF1"/>
    <mergeCell ref="GQG1:GQI1"/>
    <mergeCell ref="GPF1:GPH1"/>
    <mergeCell ref="GPI1:GPK1"/>
    <mergeCell ref="GPL1:GPN1"/>
    <mergeCell ref="GPO1:GPQ1"/>
    <mergeCell ref="GPR1:GPT1"/>
    <mergeCell ref="GOQ1:GOS1"/>
    <mergeCell ref="GOT1:GOV1"/>
    <mergeCell ref="GOW1:GOY1"/>
    <mergeCell ref="GOZ1:GPB1"/>
    <mergeCell ref="GPC1:GPE1"/>
    <mergeCell ref="GOB1:GOD1"/>
    <mergeCell ref="GOE1:GOG1"/>
    <mergeCell ref="GOH1:GOJ1"/>
    <mergeCell ref="GOK1:GOM1"/>
    <mergeCell ref="GON1:GOP1"/>
    <mergeCell ref="GNM1:GNO1"/>
    <mergeCell ref="GNP1:GNR1"/>
    <mergeCell ref="GNS1:GNU1"/>
    <mergeCell ref="GNV1:GNX1"/>
    <mergeCell ref="GNY1:GOA1"/>
    <mergeCell ref="GMX1:GMZ1"/>
    <mergeCell ref="GNA1:GNC1"/>
    <mergeCell ref="GND1:GNF1"/>
    <mergeCell ref="GNG1:GNI1"/>
    <mergeCell ref="GNJ1:GNL1"/>
    <mergeCell ref="GMI1:GMK1"/>
    <mergeCell ref="GML1:GMN1"/>
    <mergeCell ref="GMO1:GMQ1"/>
    <mergeCell ref="GMR1:GMT1"/>
    <mergeCell ref="GMU1:GMW1"/>
    <mergeCell ref="GLT1:GLV1"/>
    <mergeCell ref="GLW1:GLY1"/>
    <mergeCell ref="GLZ1:GMB1"/>
    <mergeCell ref="GMC1:GME1"/>
    <mergeCell ref="GMF1:GMH1"/>
    <mergeCell ref="GLE1:GLG1"/>
    <mergeCell ref="GLH1:GLJ1"/>
    <mergeCell ref="GLK1:GLM1"/>
    <mergeCell ref="GLN1:GLP1"/>
    <mergeCell ref="GLQ1:GLS1"/>
    <mergeCell ref="GKP1:GKR1"/>
    <mergeCell ref="GKS1:GKU1"/>
    <mergeCell ref="GKV1:GKX1"/>
    <mergeCell ref="GKY1:GLA1"/>
    <mergeCell ref="GLB1:GLD1"/>
    <mergeCell ref="GKA1:GKC1"/>
    <mergeCell ref="GKD1:GKF1"/>
    <mergeCell ref="GKG1:GKI1"/>
    <mergeCell ref="GKJ1:GKL1"/>
    <mergeCell ref="GKM1:GKO1"/>
    <mergeCell ref="GJL1:GJN1"/>
    <mergeCell ref="GJO1:GJQ1"/>
    <mergeCell ref="GJR1:GJT1"/>
    <mergeCell ref="GJU1:GJW1"/>
    <mergeCell ref="GJX1:GJZ1"/>
    <mergeCell ref="GIW1:GIY1"/>
    <mergeCell ref="GIZ1:GJB1"/>
    <mergeCell ref="GJC1:GJE1"/>
    <mergeCell ref="GJF1:GJH1"/>
    <mergeCell ref="GJI1:GJK1"/>
    <mergeCell ref="GIH1:GIJ1"/>
    <mergeCell ref="GIK1:GIM1"/>
    <mergeCell ref="GIN1:GIP1"/>
    <mergeCell ref="GIQ1:GIS1"/>
    <mergeCell ref="GIT1:GIV1"/>
    <mergeCell ref="GHS1:GHU1"/>
    <mergeCell ref="GHV1:GHX1"/>
    <mergeCell ref="GHY1:GIA1"/>
    <mergeCell ref="GIB1:GID1"/>
    <mergeCell ref="GIE1:GIG1"/>
    <mergeCell ref="GHD1:GHF1"/>
    <mergeCell ref="GHG1:GHI1"/>
    <mergeCell ref="GHJ1:GHL1"/>
    <mergeCell ref="GHM1:GHO1"/>
    <mergeCell ref="GHP1:GHR1"/>
    <mergeCell ref="GGO1:GGQ1"/>
    <mergeCell ref="GGR1:GGT1"/>
    <mergeCell ref="GGU1:GGW1"/>
    <mergeCell ref="GGX1:GGZ1"/>
    <mergeCell ref="GHA1:GHC1"/>
    <mergeCell ref="GFZ1:GGB1"/>
    <mergeCell ref="GGC1:GGE1"/>
    <mergeCell ref="GGF1:GGH1"/>
    <mergeCell ref="GGI1:GGK1"/>
    <mergeCell ref="GGL1:GGN1"/>
    <mergeCell ref="GFK1:GFM1"/>
    <mergeCell ref="GFN1:GFP1"/>
    <mergeCell ref="GFQ1:GFS1"/>
    <mergeCell ref="GFT1:GFV1"/>
    <mergeCell ref="GFW1:GFY1"/>
    <mergeCell ref="GEV1:GEX1"/>
    <mergeCell ref="GEY1:GFA1"/>
    <mergeCell ref="GFB1:GFD1"/>
    <mergeCell ref="GFE1:GFG1"/>
    <mergeCell ref="GFH1:GFJ1"/>
    <mergeCell ref="GEG1:GEI1"/>
    <mergeCell ref="GEJ1:GEL1"/>
    <mergeCell ref="GEM1:GEO1"/>
    <mergeCell ref="GEP1:GER1"/>
    <mergeCell ref="GES1:GEU1"/>
    <mergeCell ref="GDR1:GDT1"/>
    <mergeCell ref="GDU1:GDW1"/>
    <mergeCell ref="GDX1:GDZ1"/>
    <mergeCell ref="GEA1:GEC1"/>
    <mergeCell ref="GED1:GEF1"/>
    <mergeCell ref="GDC1:GDE1"/>
    <mergeCell ref="GDF1:GDH1"/>
    <mergeCell ref="GDI1:GDK1"/>
    <mergeCell ref="GDL1:GDN1"/>
    <mergeCell ref="GDO1:GDQ1"/>
    <mergeCell ref="GCN1:GCP1"/>
    <mergeCell ref="GCQ1:GCS1"/>
    <mergeCell ref="GCT1:GCV1"/>
    <mergeCell ref="GCW1:GCY1"/>
    <mergeCell ref="GCZ1:GDB1"/>
    <mergeCell ref="GBY1:GCA1"/>
    <mergeCell ref="GCB1:GCD1"/>
    <mergeCell ref="GCE1:GCG1"/>
    <mergeCell ref="GCH1:GCJ1"/>
    <mergeCell ref="GCK1:GCM1"/>
    <mergeCell ref="GBJ1:GBL1"/>
    <mergeCell ref="GBM1:GBO1"/>
    <mergeCell ref="GBP1:GBR1"/>
    <mergeCell ref="GBS1:GBU1"/>
    <mergeCell ref="GBV1:GBX1"/>
    <mergeCell ref="GAU1:GAW1"/>
    <mergeCell ref="GAX1:GAZ1"/>
    <mergeCell ref="GBA1:GBC1"/>
    <mergeCell ref="GBD1:GBF1"/>
    <mergeCell ref="GBG1:GBI1"/>
    <mergeCell ref="GAF1:GAH1"/>
    <mergeCell ref="GAI1:GAK1"/>
    <mergeCell ref="GAL1:GAN1"/>
    <mergeCell ref="GAO1:GAQ1"/>
    <mergeCell ref="GAR1:GAT1"/>
    <mergeCell ref="FZQ1:FZS1"/>
    <mergeCell ref="FZT1:FZV1"/>
    <mergeCell ref="FZW1:FZY1"/>
    <mergeCell ref="FZZ1:GAB1"/>
    <mergeCell ref="GAC1:GAE1"/>
    <mergeCell ref="FZB1:FZD1"/>
    <mergeCell ref="FZE1:FZG1"/>
    <mergeCell ref="FZH1:FZJ1"/>
    <mergeCell ref="FZK1:FZM1"/>
    <mergeCell ref="FZN1:FZP1"/>
    <mergeCell ref="FYM1:FYO1"/>
    <mergeCell ref="FYP1:FYR1"/>
    <mergeCell ref="FYS1:FYU1"/>
    <mergeCell ref="FYV1:FYX1"/>
    <mergeCell ref="FYY1:FZA1"/>
    <mergeCell ref="FXX1:FXZ1"/>
    <mergeCell ref="FYA1:FYC1"/>
    <mergeCell ref="FYD1:FYF1"/>
    <mergeCell ref="FYG1:FYI1"/>
    <mergeCell ref="FYJ1:FYL1"/>
    <mergeCell ref="FXI1:FXK1"/>
    <mergeCell ref="FXL1:FXN1"/>
    <mergeCell ref="FXO1:FXQ1"/>
    <mergeCell ref="FXR1:FXT1"/>
    <mergeCell ref="FXU1:FXW1"/>
    <mergeCell ref="FWT1:FWV1"/>
    <mergeCell ref="FWW1:FWY1"/>
    <mergeCell ref="FWZ1:FXB1"/>
    <mergeCell ref="FXC1:FXE1"/>
    <mergeCell ref="FXF1:FXH1"/>
    <mergeCell ref="FWE1:FWG1"/>
    <mergeCell ref="FWH1:FWJ1"/>
    <mergeCell ref="FWK1:FWM1"/>
    <mergeCell ref="FWN1:FWP1"/>
    <mergeCell ref="FWQ1:FWS1"/>
    <mergeCell ref="FVP1:FVR1"/>
    <mergeCell ref="FVS1:FVU1"/>
    <mergeCell ref="FVV1:FVX1"/>
    <mergeCell ref="FVY1:FWA1"/>
    <mergeCell ref="FWB1:FWD1"/>
    <mergeCell ref="FVA1:FVC1"/>
    <mergeCell ref="FVD1:FVF1"/>
    <mergeCell ref="FVG1:FVI1"/>
    <mergeCell ref="FVJ1:FVL1"/>
    <mergeCell ref="FVM1:FVO1"/>
    <mergeCell ref="FUL1:FUN1"/>
    <mergeCell ref="FUO1:FUQ1"/>
    <mergeCell ref="FUR1:FUT1"/>
    <mergeCell ref="FUU1:FUW1"/>
    <mergeCell ref="FUX1:FUZ1"/>
    <mergeCell ref="FTW1:FTY1"/>
    <mergeCell ref="FTZ1:FUB1"/>
    <mergeCell ref="FUC1:FUE1"/>
    <mergeCell ref="FUF1:FUH1"/>
    <mergeCell ref="FUI1:FUK1"/>
    <mergeCell ref="FTH1:FTJ1"/>
    <mergeCell ref="FTK1:FTM1"/>
    <mergeCell ref="FTN1:FTP1"/>
    <mergeCell ref="FTQ1:FTS1"/>
    <mergeCell ref="FTT1:FTV1"/>
    <mergeCell ref="FSS1:FSU1"/>
    <mergeCell ref="FSV1:FSX1"/>
    <mergeCell ref="FSY1:FTA1"/>
    <mergeCell ref="FTB1:FTD1"/>
    <mergeCell ref="FTE1:FTG1"/>
    <mergeCell ref="FSD1:FSF1"/>
    <mergeCell ref="FSG1:FSI1"/>
    <mergeCell ref="FSJ1:FSL1"/>
    <mergeCell ref="FSM1:FSO1"/>
    <mergeCell ref="FSP1:FSR1"/>
    <mergeCell ref="FRO1:FRQ1"/>
    <mergeCell ref="FRR1:FRT1"/>
    <mergeCell ref="FRU1:FRW1"/>
    <mergeCell ref="FRX1:FRZ1"/>
    <mergeCell ref="FSA1:FSC1"/>
    <mergeCell ref="FQZ1:FRB1"/>
    <mergeCell ref="FRC1:FRE1"/>
    <mergeCell ref="FRF1:FRH1"/>
    <mergeCell ref="FRI1:FRK1"/>
    <mergeCell ref="FRL1:FRN1"/>
    <mergeCell ref="FQK1:FQM1"/>
    <mergeCell ref="FQN1:FQP1"/>
    <mergeCell ref="FQQ1:FQS1"/>
    <mergeCell ref="FQT1:FQV1"/>
    <mergeCell ref="FQW1:FQY1"/>
    <mergeCell ref="FPV1:FPX1"/>
    <mergeCell ref="FPY1:FQA1"/>
    <mergeCell ref="FQB1:FQD1"/>
    <mergeCell ref="FQE1:FQG1"/>
    <mergeCell ref="FQH1:FQJ1"/>
    <mergeCell ref="FPG1:FPI1"/>
    <mergeCell ref="FPJ1:FPL1"/>
    <mergeCell ref="FPM1:FPO1"/>
    <mergeCell ref="FPP1:FPR1"/>
    <mergeCell ref="FPS1:FPU1"/>
    <mergeCell ref="FOR1:FOT1"/>
    <mergeCell ref="FOU1:FOW1"/>
    <mergeCell ref="FOX1:FOZ1"/>
    <mergeCell ref="FPA1:FPC1"/>
    <mergeCell ref="FPD1:FPF1"/>
    <mergeCell ref="FOC1:FOE1"/>
    <mergeCell ref="FOF1:FOH1"/>
    <mergeCell ref="FOI1:FOK1"/>
    <mergeCell ref="FOL1:FON1"/>
    <mergeCell ref="FOO1:FOQ1"/>
    <mergeCell ref="FNN1:FNP1"/>
    <mergeCell ref="FNQ1:FNS1"/>
    <mergeCell ref="FNT1:FNV1"/>
    <mergeCell ref="FNW1:FNY1"/>
    <mergeCell ref="FNZ1:FOB1"/>
    <mergeCell ref="FMY1:FNA1"/>
    <mergeCell ref="FNB1:FND1"/>
    <mergeCell ref="FNE1:FNG1"/>
    <mergeCell ref="FNH1:FNJ1"/>
    <mergeCell ref="FNK1:FNM1"/>
    <mergeCell ref="FMJ1:FML1"/>
    <mergeCell ref="FMM1:FMO1"/>
    <mergeCell ref="FMP1:FMR1"/>
    <mergeCell ref="FMS1:FMU1"/>
    <mergeCell ref="FMV1:FMX1"/>
    <mergeCell ref="FLU1:FLW1"/>
    <mergeCell ref="FLX1:FLZ1"/>
    <mergeCell ref="FMA1:FMC1"/>
    <mergeCell ref="FMD1:FMF1"/>
    <mergeCell ref="FMG1:FMI1"/>
    <mergeCell ref="FLF1:FLH1"/>
    <mergeCell ref="FLI1:FLK1"/>
    <mergeCell ref="FLL1:FLN1"/>
    <mergeCell ref="FLO1:FLQ1"/>
    <mergeCell ref="FLR1:FLT1"/>
    <mergeCell ref="FKQ1:FKS1"/>
    <mergeCell ref="FKT1:FKV1"/>
    <mergeCell ref="FKW1:FKY1"/>
    <mergeCell ref="FKZ1:FLB1"/>
    <mergeCell ref="FLC1:FLE1"/>
    <mergeCell ref="FKB1:FKD1"/>
    <mergeCell ref="FKE1:FKG1"/>
    <mergeCell ref="FKH1:FKJ1"/>
    <mergeCell ref="FKK1:FKM1"/>
    <mergeCell ref="FKN1:FKP1"/>
    <mergeCell ref="FJM1:FJO1"/>
    <mergeCell ref="FJP1:FJR1"/>
    <mergeCell ref="FJS1:FJU1"/>
    <mergeCell ref="FJV1:FJX1"/>
    <mergeCell ref="FJY1:FKA1"/>
    <mergeCell ref="FIX1:FIZ1"/>
    <mergeCell ref="FJA1:FJC1"/>
    <mergeCell ref="FJD1:FJF1"/>
    <mergeCell ref="FJG1:FJI1"/>
    <mergeCell ref="FJJ1:FJL1"/>
    <mergeCell ref="FII1:FIK1"/>
    <mergeCell ref="FIL1:FIN1"/>
    <mergeCell ref="FIO1:FIQ1"/>
    <mergeCell ref="FIR1:FIT1"/>
    <mergeCell ref="FIU1:FIW1"/>
    <mergeCell ref="FHT1:FHV1"/>
    <mergeCell ref="FHW1:FHY1"/>
    <mergeCell ref="FHZ1:FIB1"/>
    <mergeCell ref="FIC1:FIE1"/>
    <mergeCell ref="FIF1:FIH1"/>
    <mergeCell ref="FHE1:FHG1"/>
    <mergeCell ref="FHH1:FHJ1"/>
    <mergeCell ref="FHK1:FHM1"/>
    <mergeCell ref="FHN1:FHP1"/>
    <mergeCell ref="FHQ1:FHS1"/>
    <mergeCell ref="FGP1:FGR1"/>
    <mergeCell ref="FGS1:FGU1"/>
    <mergeCell ref="FGV1:FGX1"/>
    <mergeCell ref="FGY1:FHA1"/>
    <mergeCell ref="FHB1:FHD1"/>
    <mergeCell ref="FGA1:FGC1"/>
    <mergeCell ref="FGD1:FGF1"/>
    <mergeCell ref="FGG1:FGI1"/>
    <mergeCell ref="FGJ1:FGL1"/>
    <mergeCell ref="FGM1:FGO1"/>
    <mergeCell ref="FFL1:FFN1"/>
    <mergeCell ref="FFO1:FFQ1"/>
    <mergeCell ref="FFR1:FFT1"/>
    <mergeCell ref="FFU1:FFW1"/>
    <mergeCell ref="FFX1:FFZ1"/>
    <mergeCell ref="FEW1:FEY1"/>
    <mergeCell ref="FEZ1:FFB1"/>
    <mergeCell ref="FFC1:FFE1"/>
    <mergeCell ref="FFF1:FFH1"/>
    <mergeCell ref="FFI1:FFK1"/>
    <mergeCell ref="FEH1:FEJ1"/>
    <mergeCell ref="FEK1:FEM1"/>
    <mergeCell ref="FEN1:FEP1"/>
    <mergeCell ref="FEQ1:FES1"/>
    <mergeCell ref="FET1:FEV1"/>
    <mergeCell ref="FDS1:FDU1"/>
    <mergeCell ref="FDV1:FDX1"/>
    <mergeCell ref="FDY1:FEA1"/>
    <mergeCell ref="FEB1:FED1"/>
    <mergeCell ref="FEE1:FEG1"/>
    <mergeCell ref="FDD1:FDF1"/>
    <mergeCell ref="FDG1:FDI1"/>
    <mergeCell ref="FDJ1:FDL1"/>
    <mergeCell ref="FDM1:FDO1"/>
    <mergeCell ref="FDP1:FDR1"/>
    <mergeCell ref="FCO1:FCQ1"/>
    <mergeCell ref="FCR1:FCT1"/>
    <mergeCell ref="FCU1:FCW1"/>
    <mergeCell ref="FCX1:FCZ1"/>
    <mergeCell ref="FDA1:FDC1"/>
    <mergeCell ref="FBZ1:FCB1"/>
    <mergeCell ref="FCC1:FCE1"/>
    <mergeCell ref="FCF1:FCH1"/>
    <mergeCell ref="FCI1:FCK1"/>
    <mergeCell ref="FCL1:FCN1"/>
    <mergeCell ref="FBK1:FBM1"/>
    <mergeCell ref="FBN1:FBP1"/>
    <mergeCell ref="FBQ1:FBS1"/>
    <mergeCell ref="FBT1:FBV1"/>
    <mergeCell ref="FBW1:FBY1"/>
    <mergeCell ref="FAV1:FAX1"/>
    <mergeCell ref="FAY1:FBA1"/>
    <mergeCell ref="FBB1:FBD1"/>
    <mergeCell ref="FBE1:FBG1"/>
    <mergeCell ref="FBH1:FBJ1"/>
    <mergeCell ref="FAG1:FAI1"/>
    <mergeCell ref="FAJ1:FAL1"/>
    <mergeCell ref="FAM1:FAO1"/>
    <mergeCell ref="FAP1:FAR1"/>
    <mergeCell ref="FAS1:FAU1"/>
    <mergeCell ref="EZR1:EZT1"/>
    <mergeCell ref="EZU1:EZW1"/>
    <mergeCell ref="EZX1:EZZ1"/>
    <mergeCell ref="FAA1:FAC1"/>
    <mergeCell ref="FAD1:FAF1"/>
    <mergeCell ref="EZC1:EZE1"/>
    <mergeCell ref="EZF1:EZH1"/>
    <mergeCell ref="EZI1:EZK1"/>
    <mergeCell ref="EZL1:EZN1"/>
    <mergeCell ref="EZO1:EZQ1"/>
    <mergeCell ref="EYN1:EYP1"/>
    <mergeCell ref="EYQ1:EYS1"/>
    <mergeCell ref="EYT1:EYV1"/>
    <mergeCell ref="EYW1:EYY1"/>
    <mergeCell ref="EYZ1:EZB1"/>
    <mergeCell ref="EXY1:EYA1"/>
    <mergeCell ref="EYB1:EYD1"/>
    <mergeCell ref="EYE1:EYG1"/>
    <mergeCell ref="EYH1:EYJ1"/>
    <mergeCell ref="EYK1:EYM1"/>
    <mergeCell ref="EXJ1:EXL1"/>
    <mergeCell ref="EXM1:EXO1"/>
    <mergeCell ref="EXP1:EXR1"/>
    <mergeCell ref="EXS1:EXU1"/>
    <mergeCell ref="EXV1:EXX1"/>
    <mergeCell ref="EWU1:EWW1"/>
    <mergeCell ref="EWX1:EWZ1"/>
    <mergeCell ref="EXA1:EXC1"/>
    <mergeCell ref="EXD1:EXF1"/>
    <mergeCell ref="EXG1:EXI1"/>
    <mergeCell ref="EWF1:EWH1"/>
    <mergeCell ref="EWI1:EWK1"/>
    <mergeCell ref="EWL1:EWN1"/>
    <mergeCell ref="EWO1:EWQ1"/>
    <mergeCell ref="EWR1:EWT1"/>
    <mergeCell ref="EVQ1:EVS1"/>
    <mergeCell ref="EVT1:EVV1"/>
    <mergeCell ref="EVW1:EVY1"/>
    <mergeCell ref="EVZ1:EWB1"/>
    <mergeCell ref="EWC1:EWE1"/>
    <mergeCell ref="EVB1:EVD1"/>
    <mergeCell ref="EVE1:EVG1"/>
    <mergeCell ref="EVH1:EVJ1"/>
    <mergeCell ref="EVK1:EVM1"/>
    <mergeCell ref="EVN1:EVP1"/>
    <mergeCell ref="EUM1:EUO1"/>
    <mergeCell ref="EUP1:EUR1"/>
    <mergeCell ref="EUS1:EUU1"/>
    <mergeCell ref="EUV1:EUX1"/>
    <mergeCell ref="EUY1:EVA1"/>
    <mergeCell ref="ETX1:ETZ1"/>
    <mergeCell ref="EUA1:EUC1"/>
    <mergeCell ref="EUD1:EUF1"/>
    <mergeCell ref="EUG1:EUI1"/>
    <mergeCell ref="EUJ1:EUL1"/>
    <mergeCell ref="ETI1:ETK1"/>
    <mergeCell ref="ETL1:ETN1"/>
    <mergeCell ref="ETO1:ETQ1"/>
    <mergeCell ref="ETR1:ETT1"/>
    <mergeCell ref="ETU1:ETW1"/>
    <mergeCell ref="EST1:ESV1"/>
    <mergeCell ref="ESW1:ESY1"/>
    <mergeCell ref="ESZ1:ETB1"/>
    <mergeCell ref="ETC1:ETE1"/>
    <mergeCell ref="ETF1:ETH1"/>
    <mergeCell ref="ESE1:ESG1"/>
    <mergeCell ref="ESH1:ESJ1"/>
    <mergeCell ref="ESK1:ESM1"/>
    <mergeCell ref="ESN1:ESP1"/>
    <mergeCell ref="ESQ1:ESS1"/>
    <mergeCell ref="ERP1:ERR1"/>
    <mergeCell ref="ERS1:ERU1"/>
    <mergeCell ref="ERV1:ERX1"/>
    <mergeCell ref="ERY1:ESA1"/>
    <mergeCell ref="ESB1:ESD1"/>
    <mergeCell ref="ERA1:ERC1"/>
    <mergeCell ref="ERD1:ERF1"/>
    <mergeCell ref="ERG1:ERI1"/>
    <mergeCell ref="ERJ1:ERL1"/>
    <mergeCell ref="ERM1:ERO1"/>
    <mergeCell ref="EQL1:EQN1"/>
    <mergeCell ref="EQO1:EQQ1"/>
    <mergeCell ref="EQR1:EQT1"/>
    <mergeCell ref="EQU1:EQW1"/>
    <mergeCell ref="EQX1:EQZ1"/>
    <mergeCell ref="EPW1:EPY1"/>
    <mergeCell ref="EPZ1:EQB1"/>
    <mergeCell ref="EQC1:EQE1"/>
    <mergeCell ref="EQF1:EQH1"/>
    <mergeCell ref="EQI1:EQK1"/>
    <mergeCell ref="EPH1:EPJ1"/>
    <mergeCell ref="EPK1:EPM1"/>
    <mergeCell ref="EPN1:EPP1"/>
    <mergeCell ref="EPQ1:EPS1"/>
    <mergeCell ref="EPT1:EPV1"/>
    <mergeCell ref="EOS1:EOU1"/>
    <mergeCell ref="EOV1:EOX1"/>
    <mergeCell ref="EOY1:EPA1"/>
    <mergeCell ref="EPB1:EPD1"/>
    <mergeCell ref="EPE1:EPG1"/>
    <mergeCell ref="EOD1:EOF1"/>
    <mergeCell ref="EOG1:EOI1"/>
    <mergeCell ref="EOJ1:EOL1"/>
    <mergeCell ref="EOM1:EOO1"/>
    <mergeCell ref="EOP1:EOR1"/>
    <mergeCell ref="ENO1:ENQ1"/>
    <mergeCell ref="ENR1:ENT1"/>
    <mergeCell ref="ENU1:ENW1"/>
    <mergeCell ref="ENX1:ENZ1"/>
    <mergeCell ref="EOA1:EOC1"/>
    <mergeCell ref="EMZ1:ENB1"/>
    <mergeCell ref="ENC1:ENE1"/>
    <mergeCell ref="ENF1:ENH1"/>
    <mergeCell ref="ENI1:ENK1"/>
    <mergeCell ref="ENL1:ENN1"/>
    <mergeCell ref="EMK1:EMM1"/>
    <mergeCell ref="EMN1:EMP1"/>
    <mergeCell ref="EMQ1:EMS1"/>
    <mergeCell ref="EMT1:EMV1"/>
    <mergeCell ref="EMW1:EMY1"/>
    <mergeCell ref="ELV1:ELX1"/>
    <mergeCell ref="ELY1:EMA1"/>
    <mergeCell ref="EMB1:EMD1"/>
    <mergeCell ref="EME1:EMG1"/>
    <mergeCell ref="EMH1:EMJ1"/>
    <mergeCell ref="ELG1:ELI1"/>
    <mergeCell ref="ELJ1:ELL1"/>
    <mergeCell ref="ELM1:ELO1"/>
    <mergeCell ref="ELP1:ELR1"/>
    <mergeCell ref="ELS1:ELU1"/>
    <mergeCell ref="EKR1:EKT1"/>
    <mergeCell ref="EKU1:EKW1"/>
    <mergeCell ref="EKX1:EKZ1"/>
    <mergeCell ref="ELA1:ELC1"/>
    <mergeCell ref="ELD1:ELF1"/>
    <mergeCell ref="EKC1:EKE1"/>
    <mergeCell ref="EKF1:EKH1"/>
    <mergeCell ref="EKI1:EKK1"/>
    <mergeCell ref="EKL1:EKN1"/>
    <mergeCell ref="EKO1:EKQ1"/>
    <mergeCell ref="EJN1:EJP1"/>
    <mergeCell ref="EJQ1:EJS1"/>
    <mergeCell ref="EJT1:EJV1"/>
    <mergeCell ref="EJW1:EJY1"/>
    <mergeCell ref="EJZ1:EKB1"/>
    <mergeCell ref="EIY1:EJA1"/>
    <mergeCell ref="EJB1:EJD1"/>
    <mergeCell ref="EJE1:EJG1"/>
    <mergeCell ref="EJH1:EJJ1"/>
    <mergeCell ref="EJK1:EJM1"/>
    <mergeCell ref="EIJ1:EIL1"/>
    <mergeCell ref="EIM1:EIO1"/>
    <mergeCell ref="EIP1:EIR1"/>
    <mergeCell ref="EIS1:EIU1"/>
    <mergeCell ref="EIV1:EIX1"/>
    <mergeCell ref="EHU1:EHW1"/>
    <mergeCell ref="EHX1:EHZ1"/>
    <mergeCell ref="EIA1:EIC1"/>
    <mergeCell ref="EID1:EIF1"/>
    <mergeCell ref="EIG1:EII1"/>
    <mergeCell ref="EHF1:EHH1"/>
    <mergeCell ref="EHI1:EHK1"/>
    <mergeCell ref="EHL1:EHN1"/>
    <mergeCell ref="EHO1:EHQ1"/>
    <mergeCell ref="EHR1:EHT1"/>
    <mergeCell ref="EGQ1:EGS1"/>
    <mergeCell ref="EGT1:EGV1"/>
    <mergeCell ref="EGW1:EGY1"/>
    <mergeCell ref="EGZ1:EHB1"/>
    <mergeCell ref="EHC1:EHE1"/>
    <mergeCell ref="EGB1:EGD1"/>
    <mergeCell ref="EGE1:EGG1"/>
    <mergeCell ref="EGH1:EGJ1"/>
    <mergeCell ref="EGK1:EGM1"/>
    <mergeCell ref="EGN1:EGP1"/>
    <mergeCell ref="EFM1:EFO1"/>
    <mergeCell ref="EFP1:EFR1"/>
    <mergeCell ref="EFS1:EFU1"/>
    <mergeCell ref="EFV1:EFX1"/>
    <mergeCell ref="EFY1:EGA1"/>
    <mergeCell ref="EEX1:EEZ1"/>
    <mergeCell ref="EFA1:EFC1"/>
    <mergeCell ref="EFD1:EFF1"/>
    <mergeCell ref="EFG1:EFI1"/>
    <mergeCell ref="EFJ1:EFL1"/>
    <mergeCell ref="EEI1:EEK1"/>
    <mergeCell ref="EEL1:EEN1"/>
    <mergeCell ref="EEO1:EEQ1"/>
    <mergeCell ref="EER1:EET1"/>
    <mergeCell ref="EEU1:EEW1"/>
    <mergeCell ref="EDT1:EDV1"/>
    <mergeCell ref="EDW1:EDY1"/>
    <mergeCell ref="EDZ1:EEB1"/>
    <mergeCell ref="EEC1:EEE1"/>
    <mergeCell ref="EEF1:EEH1"/>
    <mergeCell ref="EDE1:EDG1"/>
    <mergeCell ref="EDH1:EDJ1"/>
    <mergeCell ref="EDK1:EDM1"/>
    <mergeCell ref="EDN1:EDP1"/>
    <mergeCell ref="EDQ1:EDS1"/>
    <mergeCell ref="ECP1:ECR1"/>
    <mergeCell ref="ECS1:ECU1"/>
    <mergeCell ref="ECV1:ECX1"/>
    <mergeCell ref="ECY1:EDA1"/>
    <mergeCell ref="EDB1:EDD1"/>
    <mergeCell ref="ECA1:ECC1"/>
    <mergeCell ref="ECD1:ECF1"/>
    <mergeCell ref="ECG1:ECI1"/>
    <mergeCell ref="ECJ1:ECL1"/>
    <mergeCell ref="ECM1:ECO1"/>
    <mergeCell ref="EBL1:EBN1"/>
    <mergeCell ref="EBO1:EBQ1"/>
    <mergeCell ref="EBR1:EBT1"/>
    <mergeCell ref="EBU1:EBW1"/>
    <mergeCell ref="EBX1:EBZ1"/>
    <mergeCell ref="EAW1:EAY1"/>
    <mergeCell ref="EAZ1:EBB1"/>
    <mergeCell ref="EBC1:EBE1"/>
    <mergeCell ref="EBF1:EBH1"/>
    <mergeCell ref="EBI1:EBK1"/>
    <mergeCell ref="EAH1:EAJ1"/>
    <mergeCell ref="EAK1:EAM1"/>
    <mergeCell ref="EAN1:EAP1"/>
    <mergeCell ref="EAQ1:EAS1"/>
    <mergeCell ref="EAT1:EAV1"/>
    <mergeCell ref="DZS1:DZU1"/>
    <mergeCell ref="DZV1:DZX1"/>
    <mergeCell ref="DZY1:EAA1"/>
    <mergeCell ref="EAB1:EAD1"/>
    <mergeCell ref="EAE1:EAG1"/>
    <mergeCell ref="DZD1:DZF1"/>
    <mergeCell ref="DZG1:DZI1"/>
    <mergeCell ref="DZJ1:DZL1"/>
    <mergeCell ref="DZM1:DZO1"/>
    <mergeCell ref="DZP1:DZR1"/>
    <mergeCell ref="DYO1:DYQ1"/>
    <mergeCell ref="DYR1:DYT1"/>
    <mergeCell ref="DYU1:DYW1"/>
    <mergeCell ref="DYX1:DYZ1"/>
    <mergeCell ref="DZA1:DZC1"/>
    <mergeCell ref="DXZ1:DYB1"/>
    <mergeCell ref="DYC1:DYE1"/>
    <mergeCell ref="DYF1:DYH1"/>
    <mergeCell ref="DYI1:DYK1"/>
    <mergeCell ref="DYL1:DYN1"/>
    <mergeCell ref="DXK1:DXM1"/>
    <mergeCell ref="DXN1:DXP1"/>
    <mergeCell ref="DXQ1:DXS1"/>
    <mergeCell ref="DXT1:DXV1"/>
    <mergeCell ref="DXW1:DXY1"/>
    <mergeCell ref="DWV1:DWX1"/>
    <mergeCell ref="DWY1:DXA1"/>
    <mergeCell ref="DXB1:DXD1"/>
    <mergeCell ref="DXE1:DXG1"/>
    <mergeCell ref="DXH1:DXJ1"/>
    <mergeCell ref="DWG1:DWI1"/>
    <mergeCell ref="DWJ1:DWL1"/>
    <mergeCell ref="DWM1:DWO1"/>
    <mergeCell ref="DWP1:DWR1"/>
    <mergeCell ref="DWS1:DWU1"/>
    <mergeCell ref="DVR1:DVT1"/>
    <mergeCell ref="DVU1:DVW1"/>
    <mergeCell ref="DVX1:DVZ1"/>
    <mergeCell ref="DWA1:DWC1"/>
    <mergeCell ref="DWD1:DWF1"/>
    <mergeCell ref="DVC1:DVE1"/>
    <mergeCell ref="DVF1:DVH1"/>
    <mergeCell ref="DVI1:DVK1"/>
    <mergeCell ref="DVL1:DVN1"/>
    <mergeCell ref="DVO1:DVQ1"/>
    <mergeCell ref="DUN1:DUP1"/>
    <mergeCell ref="DUQ1:DUS1"/>
    <mergeCell ref="DUT1:DUV1"/>
    <mergeCell ref="DUW1:DUY1"/>
    <mergeCell ref="DUZ1:DVB1"/>
    <mergeCell ref="DTY1:DUA1"/>
    <mergeCell ref="DUB1:DUD1"/>
    <mergeCell ref="DUE1:DUG1"/>
    <mergeCell ref="DUH1:DUJ1"/>
    <mergeCell ref="DUK1:DUM1"/>
    <mergeCell ref="DTJ1:DTL1"/>
    <mergeCell ref="DTM1:DTO1"/>
    <mergeCell ref="DTP1:DTR1"/>
    <mergeCell ref="DTS1:DTU1"/>
    <mergeCell ref="DTV1:DTX1"/>
    <mergeCell ref="DSU1:DSW1"/>
    <mergeCell ref="DSX1:DSZ1"/>
    <mergeCell ref="DTA1:DTC1"/>
    <mergeCell ref="DTD1:DTF1"/>
    <mergeCell ref="DTG1:DTI1"/>
    <mergeCell ref="DSF1:DSH1"/>
    <mergeCell ref="DSI1:DSK1"/>
    <mergeCell ref="DSL1:DSN1"/>
    <mergeCell ref="DSO1:DSQ1"/>
    <mergeCell ref="DSR1:DST1"/>
    <mergeCell ref="DRQ1:DRS1"/>
    <mergeCell ref="DRT1:DRV1"/>
    <mergeCell ref="DRW1:DRY1"/>
    <mergeCell ref="DRZ1:DSB1"/>
    <mergeCell ref="DSC1:DSE1"/>
    <mergeCell ref="DRB1:DRD1"/>
    <mergeCell ref="DRE1:DRG1"/>
    <mergeCell ref="DRH1:DRJ1"/>
    <mergeCell ref="DRK1:DRM1"/>
    <mergeCell ref="DRN1:DRP1"/>
    <mergeCell ref="DQM1:DQO1"/>
    <mergeCell ref="DQP1:DQR1"/>
    <mergeCell ref="DQS1:DQU1"/>
    <mergeCell ref="DQV1:DQX1"/>
    <mergeCell ref="DQY1:DRA1"/>
    <mergeCell ref="DPX1:DPZ1"/>
    <mergeCell ref="DQA1:DQC1"/>
    <mergeCell ref="DQD1:DQF1"/>
    <mergeCell ref="DQG1:DQI1"/>
    <mergeCell ref="DQJ1:DQL1"/>
    <mergeCell ref="DPI1:DPK1"/>
    <mergeCell ref="DPL1:DPN1"/>
    <mergeCell ref="DPO1:DPQ1"/>
    <mergeCell ref="DPR1:DPT1"/>
    <mergeCell ref="DPU1:DPW1"/>
    <mergeCell ref="DOT1:DOV1"/>
    <mergeCell ref="DOW1:DOY1"/>
    <mergeCell ref="DOZ1:DPB1"/>
    <mergeCell ref="DPC1:DPE1"/>
    <mergeCell ref="DPF1:DPH1"/>
    <mergeCell ref="DOE1:DOG1"/>
    <mergeCell ref="DOH1:DOJ1"/>
    <mergeCell ref="DOK1:DOM1"/>
    <mergeCell ref="DON1:DOP1"/>
    <mergeCell ref="DOQ1:DOS1"/>
    <mergeCell ref="DNP1:DNR1"/>
    <mergeCell ref="DNS1:DNU1"/>
    <mergeCell ref="DNV1:DNX1"/>
    <mergeCell ref="DNY1:DOA1"/>
    <mergeCell ref="DOB1:DOD1"/>
    <mergeCell ref="DNA1:DNC1"/>
    <mergeCell ref="DND1:DNF1"/>
    <mergeCell ref="DNG1:DNI1"/>
    <mergeCell ref="DNJ1:DNL1"/>
    <mergeCell ref="DNM1:DNO1"/>
    <mergeCell ref="DML1:DMN1"/>
    <mergeCell ref="DMO1:DMQ1"/>
    <mergeCell ref="DMR1:DMT1"/>
    <mergeCell ref="DMU1:DMW1"/>
    <mergeCell ref="DMX1:DMZ1"/>
    <mergeCell ref="DLW1:DLY1"/>
    <mergeCell ref="DLZ1:DMB1"/>
    <mergeCell ref="DMC1:DME1"/>
    <mergeCell ref="DMF1:DMH1"/>
    <mergeCell ref="DMI1:DMK1"/>
    <mergeCell ref="DLH1:DLJ1"/>
    <mergeCell ref="DLK1:DLM1"/>
    <mergeCell ref="DLN1:DLP1"/>
    <mergeCell ref="DLQ1:DLS1"/>
    <mergeCell ref="DLT1:DLV1"/>
    <mergeCell ref="DKS1:DKU1"/>
    <mergeCell ref="DKV1:DKX1"/>
    <mergeCell ref="DKY1:DLA1"/>
    <mergeCell ref="DLB1:DLD1"/>
    <mergeCell ref="DLE1:DLG1"/>
    <mergeCell ref="DKD1:DKF1"/>
    <mergeCell ref="DKG1:DKI1"/>
    <mergeCell ref="DKJ1:DKL1"/>
    <mergeCell ref="DKM1:DKO1"/>
    <mergeCell ref="DKP1:DKR1"/>
    <mergeCell ref="DJO1:DJQ1"/>
    <mergeCell ref="DJR1:DJT1"/>
    <mergeCell ref="DJU1:DJW1"/>
    <mergeCell ref="DJX1:DJZ1"/>
    <mergeCell ref="DKA1:DKC1"/>
    <mergeCell ref="DIZ1:DJB1"/>
    <mergeCell ref="DJC1:DJE1"/>
    <mergeCell ref="DJF1:DJH1"/>
    <mergeCell ref="DJI1:DJK1"/>
    <mergeCell ref="DJL1:DJN1"/>
    <mergeCell ref="DIK1:DIM1"/>
    <mergeCell ref="DIN1:DIP1"/>
    <mergeCell ref="DIQ1:DIS1"/>
    <mergeCell ref="DIT1:DIV1"/>
    <mergeCell ref="DIW1:DIY1"/>
    <mergeCell ref="DHV1:DHX1"/>
    <mergeCell ref="DHY1:DIA1"/>
    <mergeCell ref="DIB1:DID1"/>
    <mergeCell ref="DIE1:DIG1"/>
    <mergeCell ref="DIH1:DIJ1"/>
    <mergeCell ref="DHG1:DHI1"/>
    <mergeCell ref="DHJ1:DHL1"/>
    <mergeCell ref="DHM1:DHO1"/>
    <mergeCell ref="DHP1:DHR1"/>
    <mergeCell ref="DHS1:DHU1"/>
    <mergeCell ref="DGR1:DGT1"/>
    <mergeCell ref="DGU1:DGW1"/>
    <mergeCell ref="DGX1:DGZ1"/>
    <mergeCell ref="DHA1:DHC1"/>
    <mergeCell ref="DHD1:DHF1"/>
    <mergeCell ref="DGC1:DGE1"/>
    <mergeCell ref="DGF1:DGH1"/>
    <mergeCell ref="DGI1:DGK1"/>
    <mergeCell ref="DGL1:DGN1"/>
    <mergeCell ref="DGO1:DGQ1"/>
    <mergeCell ref="DFN1:DFP1"/>
    <mergeCell ref="DFQ1:DFS1"/>
    <mergeCell ref="DFT1:DFV1"/>
    <mergeCell ref="DFW1:DFY1"/>
    <mergeCell ref="DFZ1:DGB1"/>
    <mergeCell ref="DEY1:DFA1"/>
    <mergeCell ref="DFB1:DFD1"/>
    <mergeCell ref="DFE1:DFG1"/>
    <mergeCell ref="DFH1:DFJ1"/>
    <mergeCell ref="DFK1:DFM1"/>
    <mergeCell ref="DEJ1:DEL1"/>
    <mergeCell ref="DEM1:DEO1"/>
    <mergeCell ref="DEP1:DER1"/>
    <mergeCell ref="DES1:DEU1"/>
    <mergeCell ref="DEV1:DEX1"/>
    <mergeCell ref="DDU1:DDW1"/>
    <mergeCell ref="DDX1:DDZ1"/>
    <mergeCell ref="DEA1:DEC1"/>
    <mergeCell ref="DED1:DEF1"/>
    <mergeCell ref="DEG1:DEI1"/>
    <mergeCell ref="DDF1:DDH1"/>
    <mergeCell ref="DDI1:DDK1"/>
    <mergeCell ref="DDL1:DDN1"/>
    <mergeCell ref="DDO1:DDQ1"/>
    <mergeCell ref="DDR1:DDT1"/>
    <mergeCell ref="DCQ1:DCS1"/>
    <mergeCell ref="DCT1:DCV1"/>
    <mergeCell ref="DCW1:DCY1"/>
    <mergeCell ref="DCZ1:DDB1"/>
    <mergeCell ref="DDC1:DDE1"/>
    <mergeCell ref="DCB1:DCD1"/>
    <mergeCell ref="DCE1:DCG1"/>
    <mergeCell ref="DCH1:DCJ1"/>
    <mergeCell ref="DCK1:DCM1"/>
    <mergeCell ref="DCN1:DCP1"/>
    <mergeCell ref="DBM1:DBO1"/>
    <mergeCell ref="DBP1:DBR1"/>
    <mergeCell ref="DBS1:DBU1"/>
    <mergeCell ref="DBV1:DBX1"/>
    <mergeCell ref="DBY1:DCA1"/>
    <mergeCell ref="DAX1:DAZ1"/>
    <mergeCell ref="DBA1:DBC1"/>
    <mergeCell ref="DBD1:DBF1"/>
    <mergeCell ref="DBG1:DBI1"/>
    <mergeCell ref="DBJ1:DBL1"/>
    <mergeCell ref="DAI1:DAK1"/>
    <mergeCell ref="DAL1:DAN1"/>
    <mergeCell ref="DAO1:DAQ1"/>
    <mergeCell ref="DAR1:DAT1"/>
    <mergeCell ref="DAU1:DAW1"/>
    <mergeCell ref="CZT1:CZV1"/>
    <mergeCell ref="CZW1:CZY1"/>
    <mergeCell ref="CZZ1:DAB1"/>
    <mergeCell ref="DAC1:DAE1"/>
    <mergeCell ref="DAF1:DAH1"/>
    <mergeCell ref="CZE1:CZG1"/>
    <mergeCell ref="CZH1:CZJ1"/>
    <mergeCell ref="CZK1:CZM1"/>
    <mergeCell ref="CZN1:CZP1"/>
    <mergeCell ref="CZQ1:CZS1"/>
    <mergeCell ref="CYP1:CYR1"/>
    <mergeCell ref="CYS1:CYU1"/>
    <mergeCell ref="CYV1:CYX1"/>
    <mergeCell ref="CYY1:CZA1"/>
    <mergeCell ref="CZB1:CZD1"/>
    <mergeCell ref="CYA1:CYC1"/>
    <mergeCell ref="CYD1:CYF1"/>
    <mergeCell ref="CYG1:CYI1"/>
    <mergeCell ref="CYJ1:CYL1"/>
    <mergeCell ref="CYM1:CYO1"/>
    <mergeCell ref="CXL1:CXN1"/>
    <mergeCell ref="CXO1:CXQ1"/>
    <mergeCell ref="CXR1:CXT1"/>
    <mergeCell ref="CXU1:CXW1"/>
    <mergeCell ref="CXX1:CXZ1"/>
    <mergeCell ref="CWW1:CWY1"/>
    <mergeCell ref="CWZ1:CXB1"/>
    <mergeCell ref="CXC1:CXE1"/>
    <mergeCell ref="CXF1:CXH1"/>
    <mergeCell ref="CXI1:CXK1"/>
    <mergeCell ref="CWH1:CWJ1"/>
    <mergeCell ref="CWK1:CWM1"/>
    <mergeCell ref="CWN1:CWP1"/>
    <mergeCell ref="CWQ1:CWS1"/>
    <mergeCell ref="CWT1:CWV1"/>
    <mergeCell ref="CVS1:CVU1"/>
    <mergeCell ref="CVV1:CVX1"/>
    <mergeCell ref="CVY1:CWA1"/>
    <mergeCell ref="CWB1:CWD1"/>
    <mergeCell ref="CWE1:CWG1"/>
    <mergeCell ref="CVD1:CVF1"/>
    <mergeCell ref="CVG1:CVI1"/>
    <mergeCell ref="CVJ1:CVL1"/>
    <mergeCell ref="CVM1:CVO1"/>
    <mergeCell ref="CVP1:CVR1"/>
    <mergeCell ref="CUO1:CUQ1"/>
    <mergeCell ref="CUR1:CUT1"/>
    <mergeCell ref="CUU1:CUW1"/>
    <mergeCell ref="CUX1:CUZ1"/>
    <mergeCell ref="CVA1:CVC1"/>
    <mergeCell ref="CTZ1:CUB1"/>
    <mergeCell ref="CUC1:CUE1"/>
    <mergeCell ref="CUF1:CUH1"/>
    <mergeCell ref="CUI1:CUK1"/>
    <mergeCell ref="CUL1:CUN1"/>
    <mergeCell ref="CTK1:CTM1"/>
    <mergeCell ref="CTN1:CTP1"/>
    <mergeCell ref="CTQ1:CTS1"/>
    <mergeCell ref="CTT1:CTV1"/>
    <mergeCell ref="CTW1:CTY1"/>
    <mergeCell ref="CSV1:CSX1"/>
    <mergeCell ref="CSY1:CTA1"/>
    <mergeCell ref="CTB1:CTD1"/>
    <mergeCell ref="CTE1:CTG1"/>
    <mergeCell ref="CTH1:CTJ1"/>
    <mergeCell ref="CSG1:CSI1"/>
    <mergeCell ref="CSJ1:CSL1"/>
    <mergeCell ref="CSM1:CSO1"/>
    <mergeCell ref="CSP1:CSR1"/>
    <mergeCell ref="CSS1:CSU1"/>
    <mergeCell ref="CRR1:CRT1"/>
    <mergeCell ref="CRU1:CRW1"/>
    <mergeCell ref="CRX1:CRZ1"/>
    <mergeCell ref="CSA1:CSC1"/>
    <mergeCell ref="CSD1:CSF1"/>
    <mergeCell ref="CRC1:CRE1"/>
    <mergeCell ref="CRF1:CRH1"/>
    <mergeCell ref="CRI1:CRK1"/>
    <mergeCell ref="CRL1:CRN1"/>
    <mergeCell ref="CRO1:CRQ1"/>
    <mergeCell ref="CQN1:CQP1"/>
    <mergeCell ref="CQQ1:CQS1"/>
    <mergeCell ref="CQT1:CQV1"/>
    <mergeCell ref="CQW1:CQY1"/>
    <mergeCell ref="CQZ1:CRB1"/>
    <mergeCell ref="CPY1:CQA1"/>
    <mergeCell ref="CQB1:CQD1"/>
    <mergeCell ref="CQE1:CQG1"/>
    <mergeCell ref="CQH1:CQJ1"/>
    <mergeCell ref="CQK1:CQM1"/>
    <mergeCell ref="CPJ1:CPL1"/>
    <mergeCell ref="CPM1:CPO1"/>
    <mergeCell ref="CPP1:CPR1"/>
    <mergeCell ref="CPS1:CPU1"/>
    <mergeCell ref="CPV1:CPX1"/>
    <mergeCell ref="COU1:COW1"/>
    <mergeCell ref="COX1:COZ1"/>
    <mergeCell ref="CPA1:CPC1"/>
    <mergeCell ref="CPD1:CPF1"/>
    <mergeCell ref="CPG1:CPI1"/>
    <mergeCell ref="COF1:COH1"/>
    <mergeCell ref="COI1:COK1"/>
    <mergeCell ref="COL1:CON1"/>
    <mergeCell ref="COO1:COQ1"/>
    <mergeCell ref="COR1:COT1"/>
    <mergeCell ref="CNQ1:CNS1"/>
    <mergeCell ref="CNT1:CNV1"/>
    <mergeCell ref="CNW1:CNY1"/>
    <mergeCell ref="CNZ1:COB1"/>
    <mergeCell ref="COC1:COE1"/>
    <mergeCell ref="CNB1:CND1"/>
    <mergeCell ref="CNE1:CNG1"/>
    <mergeCell ref="CNH1:CNJ1"/>
    <mergeCell ref="CNK1:CNM1"/>
    <mergeCell ref="CNN1:CNP1"/>
    <mergeCell ref="CMM1:CMO1"/>
    <mergeCell ref="CMP1:CMR1"/>
    <mergeCell ref="CMS1:CMU1"/>
    <mergeCell ref="CMV1:CMX1"/>
    <mergeCell ref="CMY1:CNA1"/>
    <mergeCell ref="CLX1:CLZ1"/>
    <mergeCell ref="CMA1:CMC1"/>
    <mergeCell ref="CMD1:CMF1"/>
    <mergeCell ref="CMG1:CMI1"/>
    <mergeCell ref="CMJ1:CML1"/>
    <mergeCell ref="CLI1:CLK1"/>
    <mergeCell ref="CLL1:CLN1"/>
    <mergeCell ref="CLO1:CLQ1"/>
    <mergeCell ref="CLR1:CLT1"/>
    <mergeCell ref="CLU1:CLW1"/>
    <mergeCell ref="CKT1:CKV1"/>
    <mergeCell ref="CKW1:CKY1"/>
    <mergeCell ref="CKZ1:CLB1"/>
    <mergeCell ref="CLC1:CLE1"/>
    <mergeCell ref="CLF1:CLH1"/>
    <mergeCell ref="CKE1:CKG1"/>
    <mergeCell ref="CKH1:CKJ1"/>
    <mergeCell ref="CKK1:CKM1"/>
    <mergeCell ref="CKN1:CKP1"/>
    <mergeCell ref="CKQ1:CKS1"/>
    <mergeCell ref="CJP1:CJR1"/>
    <mergeCell ref="CJS1:CJU1"/>
    <mergeCell ref="CJV1:CJX1"/>
    <mergeCell ref="CJY1:CKA1"/>
    <mergeCell ref="CKB1:CKD1"/>
    <mergeCell ref="CJA1:CJC1"/>
    <mergeCell ref="CJD1:CJF1"/>
    <mergeCell ref="CJG1:CJI1"/>
    <mergeCell ref="CJJ1:CJL1"/>
    <mergeCell ref="CJM1:CJO1"/>
    <mergeCell ref="CIL1:CIN1"/>
    <mergeCell ref="CIO1:CIQ1"/>
    <mergeCell ref="CIR1:CIT1"/>
    <mergeCell ref="CIU1:CIW1"/>
    <mergeCell ref="CIX1:CIZ1"/>
    <mergeCell ref="CHW1:CHY1"/>
    <mergeCell ref="CHZ1:CIB1"/>
    <mergeCell ref="CIC1:CIE1"/>
    <mergeCell ref="CIF1:CIH1"/>
    <mergeCell ref="CII1:CIK1"/>
    <mergeCell ref="CHH1:CHJ1"/>
    <mergeCell ref="CHK1:CHM1"/>
    <mergeCell ref="CHN1:CHP1"/>
    <mergeCell ref="CHQ1:CHS1"/>
    <mergeCell ref="CHT1:CHV1"/>
    <mergeCell ref="CGS1:CGU1"/>
    <mergeCell ref="CGV1:CGX1"/>
    <mergeCell ref="CGY1:CHA1"/>
    <mergeCell ref="CHB1:CHD1"/>
    <mergeCell ref="CHE1:CHG1"/>
    <mergeCell ref="CGD1:CGF1"/>
    <mergeCell ref="CGG1:CGI1"/>
    <mergeCell ref="CGJ1:CGL1"/>
    <mergeCell ref="CGM1:CGO1"/>
    <mergeCell ref="CGP1:CGR1"/>
    <mergeCell ref="CFO1:CFQ1"/>
    <mergeCell ref="CFR1:CFT1"/>
    <mergeCell ref="CFU1:CFW1"/>
    <mergeCell ref="CFX1:CFZ1"/>
    <mergeCell ref="CGA1:CGC1"/>
    <mergeCell ref="CEZ1:CFB1"/>
    <mergeCell ref="CFC1:CFE1"/>
    <mergeCell ref="CFF1:CFH1"/>
    <mergeCell ref="CFI1:CFK1"/>
    <mergeCell ref="CFL1:CFN1"/>
    <mergeCell ref="CEK1:CEM1"/>
    <mergeCell ref="CEN1:CEP1"/>
    <mergeCell ref="CEQ1:CES1"/>
    <mergeCell ref="CET1:CEV1"/>
    <mergeCell ref="CEW1:CEY1"/>
    <mergeCell ref="CDV1:CDX1"/>
    <mergeCell ref="CDY1:CEA1"/>
    <mergeCell ref="CEB1:CED1"/>
    <mergeCell ref="CEE1:CEG1"/>
    <mergeCell ref="CEH1:CEJ1"/>
    <mergeCell ref="CDG1:CDI1"/>
    <mergeCell ref="CDJ1:CDL1"/>
    <mergeCell ref="CDM1:CDO1"/>
    <mergeCell ref="CDP1:CDR1"/>
    <mergeCell ref="CDS1:CDU1"/>
    <mergeCell ref="CCR1:CCT1"/>
    <mergeCell ref="CCU1:CCW1"/>
    <mergeCell ref="CCX1:CCZ1"/>
    <mergeCell ref="CDA1:CDC1"/>
    <mergeCell ref="CDD1:CDF1"/>
    <mergeCell ref="CCC1:CCE1"/>
    <mergeCell ref="CCF1:CCH1"/>
    <mergeCell ref="CCI1:CCK1"/>
    <mergeCell ref="CCL1:CCN1"/>
    <mergeCell ref="CCO1:CCQ1"/>
    <mergeCell ref="CBN1:CBP1"/>
    <mergeCell ref="CBQ1:CBS1"/>
    <mergeCell ref="CBT1:CBV1"/>
    <mergeCell ref="CBW1:CBY1"/>
    <mergeCell ref="CBZ1:CCB1"/>
    <mergeCell ref="CAY1:CBA1"/>
    <mergeCell ref="CBB1:CBD1"/>
    <mergeCell ref="CBE1:CBG1"/>
    <mergeCell ref="CBH1:CBJ1"/>
    <mergeCell ref="CBK1:CBM1"/>
    <mergeCell ref="CAJ1:CAL1"/>
    <mergeCell ref="CAM1:CAO1"/>
    <mergeCell ref="CAP1:CAR1"/>
    <mergeCell ref="CAS1:CAU1"/>
    <mergeCell ref="CAV1:CAX1"/>
    <mergeCell ref="BZU1:BZW1"/>
    <mergeCell ref="BZX1:BZZ1"/>
    <mergeCell ref="CAA1:CAC1"/>
    <mergeCell ref="CAD1:CAF1"/>
    <mergeCell ref="CAG1:CAI1"/>
    <mergeCell ref="BZF1:BZH1"/>
    <mergeCell ref="BZI1:BZK1"/>
    <mergeCell ref="BZL1:BZN1"/>
    <mergeCell ref="BZO1:BZQ1"/>
    <mergeCell ref="BZR1:BZT1"/>
    <mergeCell ref="BYQ1:BYS1"/>
    <mergeCell ref="BYT1:BYV1"/>
    <mergeCell ref="BYW1:BYY1"/>
    <mergeCell ref="BYZ1:BZB1"/>
    <mergeCell ref="BZC1:BZE1"/>
    <mergeCell ref="BYB1:BYD1"/>
    <mergeCell ref="BYE1:BYG1"/>
    <mergeCell ref="BYH1:BYJ1"/>
    <mergeCell ref="BYK1:BYM1"/>
    <mergeCell ref="BYN1:BYP1"/>
    <mergeCell ref="BXM1:BXO1"/>
    <mergeCell ref="BXP1:BXR1"/>
    <mergeCell ref="BXS1:BXU1"/>
    <mergeCell ref="BXV1:BXX1"/>
    <mergeCell ref="BXY1:BYA1"/>
    <mergeCell ref="BWX1:BWZ1"/>
    <mergeCell ref="BXA1:BXC1"/>
    <mergeCell ref="BXD1:BXF1"/>
    <mergeCell ref="BXG1:BXI1"/>
    <mergeCell ref="BXJ1:BXL1"/>
    <mergeCell ref="BWI1:BWK1"/>
    <mergeCell ref="BWL1:BWN1"/>
    <mergeCell ref="BWO1:BWQ1"/>
    <mergeCell ref="BWR1:BWT1"/>
    <mergeCell ref="BWU1:BWW1"/>
    <mergeCell ref="BVT1:BVV1"/>
    <mergeCell ref="BVW1:BVY1"/>
    <mergeCell ref="BVZ1:BWB1"/>
    <mergeCell ref="BWC1:BWE1"/>
    <mergeCell ref="BWF1:BWH1"/>
    <mergeCell ref="BVE1:BVG1"/>
    <mergeCell ref="BVH1:BVJ1"/>
    <mergeCell ref="BVK1:BVM1"/>
    <mergeCell ref="BVN1:BVP1"/>
    <mergeCell ref="BVQ1:BVS1"/>
    <mergeCell ref="BUP1:BUR1"/>
    <mergeCell ref="BUS1:BUU1"/>
    <mergeCell ref="BUV1:BUX1"/>
    <mergeCell ref="BUY1:BVA1"/>
    <mergeCell ref="BVB1:BVD1"/>
    <mergeCell ref="BUA1:BUC1"/>
    <mergeCell ref="BUD1:BUF1"/>
    <mergeCell ref="BUG1:BUI1"/>
    <mergeCell ref="BUJ1:BUL1"/>
    <mergeCell ref="BUM1:BUO1"/>
    <mergeCell ref="BTL1:BTN1"/>
    <mergeCell ref="BTO1:BTQ1"/>
    <mergeCell ref="BTR1:BTT1"/>
    <mergeCell ref="BTU1:BTW1"/>
    <mergeCell ref="BTX1:BTZ1"/>
    <mergeCell ref="BSW1:BSY1"/>
    <mergeCell ref="BSZ1:BTB1"/>
    <mergeCell ref="BTC1:BTE1"/>
    <mergeCell ref="BTF1:BTH1"/>
    <mergeCell ref="BTI1:BTK1"/>
    <mergeCell ref="BSH1:BSJ1"/>
    <mergeCell ref="BSK1:BSM1"/>
    <mergeCell ref="BSN1:BSP1"/>
    <mergeCell ref="BSQ1:BSS1"/>
    <mergeCell ref="BST1:BSV1"/>
    <mergeCell ref="BRS1:BRU1"/>
    <mergeCell ref="BRV1:BRX1"/>
    <mergeCell ref="BRY1:BSA1"/>
    <mergeCell ref="BSB1:BSD1"/>
    <mergeCell ref="BSE1:BSG1"/>
    <mergeCell ref="BRD1:BRF1"/>
    <mergeCell ref="BRG1:BRI1"/>
    <mergeCell ref="BRJ1:BRL1"/>
    <mergeCell ref="BRM1:BRO1"/>
    <mergeCell ref="BRP1:BRR1"/>
    <mergeCell ref="BQO1:BQQ1"/>
    <mergeCell ref="BQR1:BQT1"/>
    <mergeCell ref="BQU1:BQW1"/>
    <mergeCell ref="BQX1:BQZ1"/>
    <mergeCell ref="BRA1:BRC1"/>
    <mergeCell ref="BPZ1:BQB1"/>
    <mergeCell ref="BQC1:BQE1"/>
    <mergeCell ref="BQF1:BQH1"/>
    <mergeCell ref="BQI1:BQK1"/>
    <mergeCell ref="BQL1:BQN1"/>
    <mergeCell ref="BPK1:BPM1"/>
    <mergeCell ref="BPN1:BPP1"/>
    <mergeCell ref="BPQ1:BPS1"/>
    <mergeCell ref="BPT1:BPV1"/>
    <mergeCell ref="BPW1:BPY1"/>
    <mergeCell ref="BOV1:BOX1"/>
    <mergeCell ref="BOY1:BPA1"/>
    <mergeCell ref="BPB1:BPD1"/>
    <mergeCell ref="BPE1:BPG1"/>
    <mergeCell ref="BPH1:BPJ1"/>
    <mergeCell ref="BOG1:BOI1"/>
    <mergeCell ref="BOJ1:BOL1"/>
    <mergeCell ref="BOM1:BOO1"/>
    <mergeCell ref="BOP1:BOR1"/>
    <mergeCell ref="BOS1:BOU1"/>
    <mergeCell ref="BNR1:BNT1"/>
    <mergeCell ref="BNU1:BNW1"/>
    <mergeCell ref="BNX1:BNZ1"/>
    <mergeCell ref="BOA1:BOC1"/>
    <mergeCell ref="BOD1:BOF1"/>
    <mergeCell ref="BNC1:BNE1"/>
    <mergeCell ref="BNF1:BNH1"/>
    <mergeCell ref="BNI1:BNK1"/>
    <mergeCell ref="BNL1:BNN1"/>
    <mergeCell ref="BNO1:BNQ1"/>
    <mergeCell ref="BMN1:BMP1"/>
    <mergeCell ref="BMQ1:BMS1"/>
    <mergeCell ref="BMT1:BMV1"/>
    <mergeCell ref="BMW1:BMY1"/>
    <mergeCell ref="BMZ1:BNB1"/>
    <mergeCell ref="BLY1:BMA1"/>
    <mergeCell ref="BMB1:BMD1"/>
    <mergeCell ref="BME1:BMG1"/>
    <mergeCell ref="BMH1:BMJ1"/>
    <mergeCell ref="BMK1:BMM1"/>
    <mergeCell ref="BLJ1:BLL1"/>
    <mergeCell ref="BLM1:BLO1"/>
    <mergeCell ref="BLP1:BLR1"/>
    <mergeCell ref="BLS1:BLU1"/>
    <mergeCell ref="BLV1:BLX1"/>
    <mergeCell ref="BKU1:BKW1"/>
    <mergeCell ref="BKX1:BKZ1"/>
    <mergeCell ref="BLA1:BLC1"/>
    <mergeCell ref="BLD1:BLF1"/>
    <mergeCell ref="BLG1:BLI1"/>
    <mergeCell ref="BKF1:BKH1"/>
    <mergeCell ref="BKI1:BKK1"/>
    <mergeCell ref="BKL1:BKN1"/>
    <mergeCell ref="BKO1:BKQ1"/>
    <mergeCell ref="BKR1:BKT1"/>
    <mergeCell ref="BJQ1:BJS1"/>
    <mergeCell ref="BJT1:BJV1"/>
    <mergeCell ref="BJW1:BJY1"/>
    <mergeCell ref="BJZ1:BKB1"/>
    <mergeCell ref="BKC1:BKE1"/>
    <mergeCell ref="BJB1:BJD1"/>
    <mergeCell ref="BJE1:BJG1"/>
    <mergeCell ref="BJH1:BJJ1"/>
    <mergeCell ref="BJK1:BJM1"/>
    <mergeCell ref="BJN1:BJP1"/>
    <mergeCell ref="BIM1:BIO1"/>
    <mergeCell ref="BIP1:BIR1"/>
    <mergeCell ref="BIS1:BIU1"/>
    <mergeCell ref="BIV1:BIX1"/>
    <mergeCell ref="BIY1:BJA1"/>
    <mergeCell ref="BHX1:BHZ1"/>
    <mergeCell ref="BIA1:BIC1"/>
    <mergeCell ref="BID1:BIF1"/>
    <mergeCell ref="BIG1:BII1"/>
    <mergeCell ref="BIJ1:BIL1"/>
    <mergeCell ref="BHI1:BHK1"/>
    <mergeCell ref="BHL1:BHN1"/>
    <mergeCell ref="BHO1:BHQ1"/>
    <mergeCell ref="BHR1:BHT1"/>
    <mergeCell ref="BHU1:BHW1"/>
    <mergeCell ref="BGT1:BGV1"/>
    <mergeCell ref="BGW1:BGY1"/>
    <mergeCell ref="BGZ1:BHB1"/>
    <mergeCell ref="BHC1:BHE1"/>
    <mergeCell ref="BHF1:BHH1"/>
    <mergeCell ref="BGE1:BGG1"/>
    <mergeCell ref="BGH1:BGJ1"/>
    <mergeCell ref="BGK1:BGM1"/>
    <mergeCell ref="BGN1:BGP1"/>
    <mergeCell ref="BGQ1:BGS1"/>
    <mergeCell ref="BFP1:BFR1"/>
    <mergeCell ref="BFS1:BFU1"/>
    <mergeCell ref="BFV1:BFX1"/>
    <mergeCell ref="BFY1:BGA1"/>
    <mergeCell ref="BGB1:BGD1"/>
    <mergeCell ref="BFA1:BFC1"/>
    <mergeCell ref="BFD1:BFF1"/>
    <mergeCell ref="BFG1:BFI1"/>
    <mergeCell ref="BFJ1:BFL1"/>
    <mergeCell ref="BFM1:BFO1"/>
    <mergeCell ref="BEL1:BEN1"/>
    <mergeCell ref="BEO1:BEQ1"/>
    <mergeCell ref="BER1:BET1"/>
    <mergeCell ref="BEU1:BEW1"/>
    <mergeCell ref="BEX1:BEZ1"/>
    <mergeCell ref="BDW1:BDY1"/>
    <mergeCell ref="BDZ1:BEB1"/>
    <mergeCell ref="BEC1:BEE1"/>
    <mergeCell ref="BEF1:BEH1"/>
    <mergeCell ref="BEI1:BEK1"/>
    <mergeCell ref="BDH1:BDJ1"/>
    <mergeCell ref="BDK1:BDM1"/>
    <mergeCell ref="BDN1:BDP1"/>
    <mergeCell ref="BDQ1:BDS1"/>
    <mergeCell ref="BDT1:BDV1"/>
    <mergeCell ref="BCS1:BCU1"/>
    <mergeCell ref="BCV1:BCX1"/>
    <mergeCell ref="BCY1:BDA1"/>
    <mergeCell ref="BDB1:BDD1"/>
    <mergeCell ref="BDE1:BDG1"/>
    <mergeCell ref="BCD1:BCF1"/>
    <mergeCell ref="BCG1:BCI1"/>
    <mergeCell ref="BCJ1:BCL1"/>
    <mergeCell ref="BCM1:BCO1"/>
    <mergeCell ref="BCP1:BCR1"/>
    <mergeCell ref="BBO1:BBQ1"/>
    <mergeCell ref="BBR1:BBT1"/>
    <mergeCell ref="BBU1:BBW1"/>
    <mergeCell ref="BBX1:BBZ1"/>
    <mergeCell ref="BCA1:BCC1"/>
    <mergeCell ref="BAZ1:BBB1"/>
    <mergeCell ref="BBC1:BBE1"/>
    <mergeCell ref="BBF1:BBH1"/>
    <mergeCell ref="BBI1:BBK1"/>
    <mergeCell ref="BBL1:BBN1"/>
    <mergeCell ref="BAK1:BAM1"/>
    <mergeCell ref="BAN1:BAP1"/>
    <mergeCell ref="BAQ1:BAS1"/>
    <mergeCell ref="BAT1:BAV1"/>
    <mergeCell ref="BAW1:BAY1"/>
    <mergeCell ref="AZV1:AZX1"/>
    <mergeCell ref="AZY1:BAA1"/>
    <mergeCell ref="BAB1:BAD1"/>
    <mergeCell ref="BAE1:BAG1"/>
    <mergeCell ref="BAH1:BAJ1"/>
    <mergeCell ref="AZG1:AZI1"/>
    <mergeCell ref="AZJ1:AZL1"/>
    <mergeCell ref="AZM1:AZO1"/>
    <mergeCell ref="AZP1:AZR1"/>
    <mergeCell ref="AZS1:AZU1"/>
    <mergeCell ref="AYR1:AYT1"/>
    <mergeCell ref="AYU1:AYW1"/>
    <mergeCell ref="AYX1:AYZ1"/>
    <mergeCell ref="AZA1:AZC1"/>
    <mergeCell ref="AZD1:AZF1"/>
    <mergeCell ref="AYC1:AYE1"/>
    <mergeCell ref="AYF1:AYH1"/>
    <mergeCell ref="AYI1:AYK1"/>
    <mergeCell ref="AYL1:AYN1"/>
    <mergeCell ref="AYO1:AYQ1"/>
    <mergeCell ref="AXN1:AXP1"/>
    <mergeCell ref="AXQ1:AXS1"/>
    <mergeCell ref="AXT1:AXV1"/>
    <mergeCell ref="AXW1:AXY1"/>
    <mergeCell ref="AXZ1:AYB1"/>
    <mergeCell ref="AWY1:AXA1"/>
    <mergeCell ref="AXB1:AXD1"/>
    <mergeCell ref="AXE1:AXG1"/>
    <mergeCell ref="AXH1:AXJ1"/>
    <mergeCell ref="AXK1:AXM1"/>
    <mergeCell ref="AWJ1:AWL1"/>
    <mergeCell ref="AWM1:AWO1"/>
    <mergeCell ref="AWP1:AWR1"/>
    <mergeCell ref="AWS1:AWU1"/>
    <mergeCell ref="AWV1:AWX1"/>
    <mergeCell ref="AVU1:AVW1"/>
    <mergeCell ref="AVX1:AVZ1"/>
    <mergeCell ref="AWA1:AWC1"/>
    <mergeCell ref="AWD1:AWF1"/>
    <mergeCell ref="AWG1:AWI1"/>
    <mergeCell ref="AVF1:AVH1"/>
    <mergeCell ref="AVI1:AVK1"/>
    <mergeCell ref="AVL1:AVN1"/>
    <mergeCell ref="AVO1:AVQ1"/>
    <mergeCell ref="AVR1:AVT1"/>
    <mergeCell ref="AUQ1:AUS1"/>
    <mergeCell ref="AUT1:AUV1"/>
    <mergeCell ref="AUW1:AUY1"/>
    <mergeCell ref="AUZ1:AVB1"/>
    <mergeCell ref="AVC1:AVE1"/>
    <mergeCell ref="AUB1:AUD1"/>
    <mergeCell ref="AUE1:AUG1"/>
    <mergeCell ref="AUH1:AUJ1"/>
    <mergeCell ref="AUK1:AUM1"/>
    <mergeCell ref="AUN1:AUP1"/>
    <mergeCell ref="ATM1:ATO1"/>
    <mergeCell ref="ATP1:ATR1"/>
    <mergeCell ref="ATS1:ATU1"/>
    <mergeCell ref="ATV1:ATX1"/>
    <mergeCell ref="ATY1:AUA1"/>
    <mergeCell ref="ASX1:ASZ1"/>
    <mergeCell ref="ATA1:ATC1"/>
    <mergeCell ref="ATD1:ATF1"/>
    <mergeCell ref="ATG1:ATI1"/>
    <mergeCell ref="ATJ1:ATL1"/>
    <mergeCell ref="ASI1:ASK1"/>
    <mergeCell ref="ASL1:ASN1"/>
    <mergeCell ref="ASO1:ASQ1"/>
    <mergeCell ref="ASR1:AST1"/>
    <mergeCell ref="ASU1:ASW1"/>
    <mergeCell ref="ART1:ARV1"/>
    <mergeCell ref="ARW1:ARY1"/>
    <mergeCell ref="ARZ1:ASB1"/>
    <mergeCell ref="ASC1:ASE1"/>
    <mergeCell ref="ASF1:ASH1"/>
    <mergeCell ref="ARE1:ARG1"/>
    <mergeCell ref="ARH1:ARJ1"/>
    <mergeCell ref="ARK1:ARM1"/>
    <mergeCell ref="ARN1:ARP1"/>
    <mergeCell ref="ARQ1:ARS1"/>
    <mergeCell ref="AQP1:AQR1"/>
    <mergeCell ref="AQS1:AQU1"/>
    <mergeCell ref="AQV1:AQX1"/>
    <mergeCell ref="AQY1:ARA1"/>
    <mergeCell ref="ARB1:ARD1"/>
    <mergeCell ref="AQA1:AQC1"/>
    <mergeCell ref="AQD1:AQF1"/>
    <mergeCell ref="AQG1:AQI1"/>
    <mergeCell ref="AQJ1:AQL1"/>
    <mergeCell ref="AQM1:AQO1"/>
    <mergeCell ref="APL1:APN1"/>
    <mergeCell ref="APO1:APQ1"/>
    <mergeCell ref="APR1:APT1"/>
    <mergeCell ref="APU1:APW1"/>
    <mergeCell ref="APX1:APZ1"/>
    <mergeCell ref="AOW1:AOY1"/>
    <mergeCell ref="AOZ1:APB1"/>
    <mergeCell ref="APC1:APE1"/>
    <mergeCell ref="APF1:APH1"/>
    <mergeCell ref="API1:APK1"/>
    <mergeCell ref="AOH1:AOJ1"/>
    <mergeCell ref="AOK1:AOM1"/>
    <mergeCell ref="AON1:AOP1"/>
    <mergeCell ref="AOQ1:AOS1"/>
    <mergeCell ref="AOT1:AOV1"/>
    <mergeCell ref="ANS1:ANU1"/>
    <mergeCell ref="ANV1:ANX1"/>
    <mergeCell ref="ANY1:AOA1"/>
    <mergeCell ref="AOB1:AOD1"/>
    <mergeCell ref="AOE1:AOG1"/>
    <mergeCell ref="AND1:ANF1"/>
    <mergeCell ref="ANG1:ANI1"/>
    <mergeCell ref="ANJ1:ANL1"/>
    <mergeCell ref="ANM1:ANO1"/>
    <mergeCell ref="ANP1:ANR1"/>
    <mergeCell ref="AMO1:AMQ1"/>
    <mergeCell ref="AMR1:AMT1"/>
    <mergeCell ref="AMU1:AMW1"/>
    <mergeCell ref="AMX1:AMZ1"/>
    <mergeCell ref="ANA1:ANC1"/>
    <mergeCell ref="ALZ1:AMB1"/>
    <mergeCell ref="AMC1:AME1"/>
    <mergeCell ref="AMF1:AMH1"/>
    <mergeCell ref="AMI1:AMK1"/>
    <mergeCell ref="AML1:AMN1"/>
    <mergeCell ref="ALK1:ALM1"/>
    <mergeCell ref="ALN1:ALP1"/>
    <mergeCell ref="ALQ1:ALS1"/>
    <mergeCell ref="ALT1:ALV1"/>
    <mergeCell ref="ALW1:ALY1"/>
    <mergeCell ref="AKV1:AKX1"/>
    <mergeCell ref="AKY1:ALA1"/>
    <mergeCell ref="ALB1:ALD1"/>
    <mergeCell ref="ALE1:ALG1"/>
    <mergeCell ref="ALH1:ALJ1"/>
    <mergeCell ref="AKG1:AKI1"/>
    <mergeCell ref="AKJ1:AKL1"/>
    <mergeCell ref="AKM1:AKO1"/>
    <mergeCell ref="AKP1:AKR1"/>
    <mergeCell ref="AKS1:AKU1"/>
    <mergeCell ref="AJR1:AJT1"/>
    <mergeCell ref="AJU1:AJW1"/>
    <mergeCell ref="AJX1:AJZ1"/>
    <mergeCell ref="AKA1:AKC1"/>
    <mergeCell ref="AKD1:AKF1"/>
    <mergeCell ref="AJC1:AJE1"/>
    <mergeCell ref="AJF1:AJH1"/>
    <mergeCell ref="AJI1:AJK1"/>
    <mergeCell ref="AJL1:AJN1"/>
    <mergeCell ref="AJO1:AJQ1"/>
    <mergeCell ref="AIN1:AIP1"/>
    <mergeCell ref="AIQ1:AIS1"/>
    <mergeCell ref="AIT1:AIV1"/>
    <mergeCell ref="AIW1:AIY1"/>
    <mergeCell ref="AIZ1:AJB1"/>
    <mergeCell ref="AHY1:AIA1"/>
    <mergeCell ref="AIB1:AID1"/>
    <mergeCell ref="AIE1:AIG1"/>
    <mergeCell ref="AIH1:AIJ1"/>
    <mergeCell ref="AIK1:AIM1"/>
    <mergeCell ref="AHJ1:AHL1"/>
    <mergeCell ref="AHM1:AHO1"/>
    <mergeCell ref="AHP1:AHR1"/>
    <mergeCell ref="AHS1:AHU1"/>
    <mergeCell ref="AHV1:AHX1"/>
    <mergeCell ref="AGU1:AGW1"/>
    <mergeCell ref="AGX1:AGZ1"/>
    <mergeCell ref="AHA1:AHC1"/>
    <mergeCell ref="AHD1:AHF1"/>
    <mergeCell ref="AHG1:AHI1"/>
    <mergeCell ref="AGF1:AGH1"/>
    <mergeCell ref="AGI1:AGK1"/>
    <mergeCell ref="AGL1:AGN1"/>
    <mergeCell ref="AGO1:AGQ1"/>
    <mergeCell ref="AGR1:AGT1"/>
    <mergeCell ref="AFQ1:AFS1"/>
    <mergeCell ref="AFT1:AFV1"/>
    <mergeCell ref="AFW1:AFY1"/>
    <mergeCell ref="AFZ1:AGB1"/>
    <mergeCell ref="AGC1:AGE1"/>
    <mergeCell ref="AFB1:AFD1"/>
    <mergeCell ref="AFE1:AFG1"/>
    <mergeCell ref="AFH1:AFJ1"/>
    <mergeCell ref="AFK1:AFM1"/>
    <mergeCell ref="AFN1:AFP1"/>
    <mergeCell ref="AEM1:AEO1"/>
    <mergeCell ref="AEP1:AER1"/>
    <mergeCell ref="AES1:AEU1"/>
    <mergeCell ref="AEV1:AEX1"/>
    <mergeCell ref="AEY1:AFA1"/>
    <mergeCell ref="ADX1:ADZ1"/>
    <mergeCell ref="AEA1:AEC1"/>
    <mergeCell ref="AED1:AEF1"/>
    <mergeCell ref="AEG1:AEI1"/>
    <mergeCell ref="AEJ1:AEL1"/>
    <mergeCell ref="ADI1:ADK1"/>
    <mergeCell ref="ADL1:ADN1"/>
    <mergeCell ref="ADO1:ADQ1"/>
    <mergeCell ref="ADR1:ADT1"/>
    <mergeCell ref="ADU1:ADW1"/>
    <mergeCell ref="ACT1:ACV1"/>
    <mergeCell ref="ACW1:ACY1"/>
    <mergeCell ref="ACZ1:ADB1"/>
    <mergeCell ref="ADC1:ADE1"/>
    <mergeCell ref="ADF1:ADH1"/>
    <mergeCell ref="ACE1:ACG1"/>
    <mergeCell ref="ACH1:ACJ1"/>
    <mergeCell ref="ACK1:ACM1"/>
    <mergeCell ref="ACN1:ACP1"/>
    <mergeCell ref="ACQ1:ACS1"/>
    <mergeCell ref="ABP1:ABR1"/>
    <mergeCell ref="ABS1:ABU1"/>
    <mergeCell ref="ABV1:ABX1"/>
    <mergeCell ref="ABY1:ACA1"/>
    <mergeCell ref="ACB1:ACD1"/>
    <mergeCell ref="ABA1:ABC1"/>
    <mergeCell ref="ABD1:ABF1"/>
    <mergeCell ref="ABG1:ABI1"/>
    <mergeCell ref="ABJ1:ABL1"/>
    <mergeCell ref="ABM1:ABO1"/>
    <mergeCell ref="AAL1:AAN1"/>
    <mergeCell ref="AAO1:AAQ1"/>
    <mergeCell ref="AAR1:AAT1"/>
    <mergeCell ref="AAU1:AAW1"/>
    <mergeCell ref="AAX1:AAZ1"/>
    <mergeCell ref="ZW1:ZY1"/>
    <mergeCell ref="ZZ1:AAB1"/>
    <mergeCell ref="AAC1:AAE1"/>
    <mergeCell ref="AAF1:AAH1"/>
    <mergeCell ref="AAI1:AAK1"/>
    <mergeCell ref="ZH1:ZJ1"/>
    <mergeCell ref="ZK1:ZM1"/>
    <mergeCell ref="ZN1:ZP1"/>
    <mergeCell ref="ZQ1:ZS1"/>
    <mergeCell ref="ZT1:ZV1"/>
    <mergeCell ref="YS1:YU1"/>
    <mergeCell ref="YV1:YX1"/>
    <mergeCell ref="YY1:ZA1"/>
    <mergeCell ref="ZB1:ZD1"/>
    <mergeCell ref="ZE1:ZG1"/>
    <mergeCell ref="YD1:YF1"/>
    <mergeCell ref="YG1:YI1"/>
    <mergeCell ref="YJ1:YL1"/>
    <mergeCell ref="YM1:YO1"/>
    <mergeCell ref="YP1:YR1"/>
    <mergeCell ref="XO1:XQ1"/>
    <mergeCell ref="XR1:XT1"/>
    <mergeCell ref="XU1:XW1"/>
    <mergeCell ref="XX1:XZ1"/>
    <mergeCell ref="YA1:YC1"/>
    <mergeCell ref="WZ1:XB1"/>
    <mergeCell ref="XC1:XE1"/>
    <mergeCell ref="XF1:XH1"/>
    <mergeCell ref="XI1:XK1"/>
    <mergeCell ref="XL1:XN1"/>
    <mergeCell ref="WK1:WM1"/>
    <mergeCell ref="WN1:WP1"/>
    <mergeCell ref="WQ1:WS1"/>
    <mergeCell ref="WT1:WV1"/>
    <mergeCell ref="WW1:WY1"/>
    <mergeCell ref="VV1:VX1"/>
    <mergeCell ref="VY1:WA1"/>
    <mergeCell ref="WB1:WD1"/>
    <mergeCell ref="WE1:WG1"/>
    <mergeCell ref="WH1:WJ1"/>
    <mergeCell ref="VG1:VI1"/>
    <mergeCell ref="VJ1:VL1"/>
    <mergeCell ref="VM1:VO1"/>
    <mergeCell ref="VP1:VR1"/>
    <mergeCell ref="VS1:VU1"/>
    <mergeCell ref="UR1:UT1"/>
    <mergeCell ref="UU1:UW1"/>
    <mergeCell ref="UX1:UZ1"/>
    <mergeCell ref="VA1:VC1"/>
    <mergeCell ref="VD1:VF1"/>
    <mergeCell ref="UC1:UE1"/>
    <mergeCell ref="UF1:UH1"/>
    <mergeCell ref="UI1:UK1"/>
    <mergeCell ref="UL1:UN1"/>
    <mergeCell ref="UO1:UQ1"/>
    <mergeCell ref="TN1:TP1"/>
    <mergeCell ref="TQ1:TS1"/>
    <mergeCell ref="TT1:TV1"/>
    <mergeCell ref="TW1:TY1"/>
    <mergeCell ref="TZ1:UB1"/>
    <mergeCell ref="SY1:TA1"/>
    <mergeCell ref="TB1:TD1"/>
    <mergeCell ref="TE1:TG1"/>
    <mergeCell ref="TH1:TJ1"/>
    <mergeCell ref="TK1:TM1"/>
    <mergeCell ref="SJ1:SL1"/>
    <mergeCell ref="SM1:SO1"/>
    <mergeCell ref="SP1:SR1"/>
    <mergeCell ref="SS1:SU1"/>
    <mergeCell ref="SV1:SX1"/>
    <mergeCell ref="RU1:RW1"/>
    <mergeCell ref="RX1:RZ1"/>
    <mergeCell ref="SA1:SC1"/>
    <mergeCell ref="SD1:SF1"/>
    <mergeCell ref="SG1:SI1"/>
    <mergeCell ref="RF1:RH1"/>
    <mergeCell ref="RI1:RK1"/>
    <mergeCell ref="RL1:RN1"/>
    <mergeCell ref="RO1:RQ1"/>
    <mergeCell ref="RR1:RT1"/>
    <mergeCell ref="QQ1:QS1"/>
    <mergeCell ref="QT1:QV1"/>
    <mergeCell ref="QW1:QY1"/>
    <mergeCell ref="QZ1:RB1"/>
    <mergeCell ref="RC1:RE1"/>
    <mergeCell ref="QB1:QD1"/>
    <mergeCell ref="QE1:QG1"/>
    <mergeCell ref="QH1:QJ1"/>
    <mergeCell ref="QK1:QM1"/>
    <mergeCell ref="QN1:QP1"/>
    <mergeCell ref="PM1:PO1"/>
    <mergeCell ref="PP1:PR1"/>
    <mergeCell ref="PS1:PU1"/>
    <mergeCell ref="PV1:PX1"/>
    <mergeCell ref="PY1:QA1"/>
    <mergeCell ref="OX1:OZ1"/>
    <mergeCell ref="PA1:PC1"/>
    <mergeCell ref="PD1:PF1"/>
    <mergeCell ref="PG1:PI1"/>
    <mergeCell ref="PJ1:PL1"/>
    <mergeCell ref="OI1:OK1"/>
    <mergeCell ref="OL1:ON1"/>
    <mergeCell ref="OO1:OQ1"/>
    <mergeCell ref="OR1:OT1"/>
    <mergeCell ref="OU1:OW1"/>
    <mergeCell ref="NT1:NV1"/>
    <mergeCell ref="NW1:NY1"/>
    <mergeCell ref="NZ1:OB1"/>
    <mergeCell ref="OC1:OE1"/>
    <mergeCell ref="OF1:OH1"/>
    <mergeCell ref="NE1:NG1"/>
    <mergeCell ref="NH1:NJ1"/>
    <mergeCell ref="NK1:NM1"/>
    <mergeCell ref="NN1:NP1"/>
    <mergeCell ref="NQ1:NS1"/>
    <mergeCell ref="MP1:MR1"/>
    <mergeCell ref="MS1:MU1"/>
    <mergeCell ref="MV1:MX1"/>
    <mergeCell ref="MY1:NA1"/>
    <mergeCell ref="NB1:ND1"/>
    <mergeCell ref="FU2:FW2"/>
    <mergeCell ref="FX2:FZ2"/>
    <mergeCell ref="GA2:GC2"/>
    <mergeCell ref="GD2:GF2"/>
    <mergeCell ref="FC2:FE2"/>
    <mergeCell ref="FF2:FH2"/>
    <mergeCell ref="FI2:FK2"/>
    <mergeCell ref="FL2:FN2"/>
    <mergeCell ref="FO2:FQ2"/>
    <mergeCell ref="EN2:EP2"/>
    <mergeCell ref="EQ2:ES2"/>
    <mergeCell ref="ET2:EV2"/>
    <mergeCell ref="EW2:EY2"/>
    <mergeCell ref="EZ2:FB2"/>
    <mergeCell ref="DY2:EA2"/>
    <mergeCell ref="EB2:ED2"/>
    <mergeCell ref="EE2:EG2"/>
    <mergeCell ref="EH2:EJ2"/>
    <mergeCell ref="EK2:EM2"/>
    <mergeCell ref="MA1:MC1"/>
    <mergeCell ref="MD1:MF1"/>
    <mergeCell ref="MG1:MI1"/>
    <mergeCell ref="MJ1:ML1"/>
    <mergeCell ref="MM1:MO1"/>
    <mergeCell ref="LL1:LN1"/>
    <mergeCell ref="LO1:LQ1"/>
    <mergeCell ref="LR1:LT1"/>
    <mergeCell ref="LU1:LW1"/>
    <mergeCell ref="LX1:LZ1"/>
    <mergeCell ref="KW1:KY1"/>
    <mergeCell ref="KZ1:LB1"/>
    <mergeCell ref="LC1:LE1"/>
    <mergeCell ref="LF1:LH1"/>
    <mergeCell ref="LI1:LK1"/>
    <mergeCell ref="KH1:KJ1"/>
    <mergeCell ref="KK1:KM1"/>
    <mergeCell ref="KN1:KP1"/>
    <mergeCell ref="KQ1:KS1"/>
    <mergeCell ref="KT1:KV1"/>
    <mergeCell ref="JS1:JU1"/>
    <mergeCell ref="JV1:JX1"/>
    <mergeCell ref="JY1:KA1"/>
    <mergeCell ref="KB1:KD1"/>
    <mergeCell ref="KE1:KG1"/>
    <mergeCell ref="JD1:JF1"/>
    <mergeCell ref="JG1:JI1"/>
    <mergeCell ref="JJ1:JL1"/>
    <mergeCell ref="JM1:JO1"/>
    <mergeCell ref="JP1:JR1"/>
    <mergeCell ref="IO1:IQ1"/>
    <mergeCell ref="IR1:IT1"/>
    <mergeCell ref="IU1:IW1"/>
    <mergeCell ref="IX1:IZ1"/>
    <mergeCell ref="JA1:JC1"/>
    <mergeCell ref="LL2:LN2"/>
    <mergeCell ref="LO2:LQ2"/>
    <mergeCell ref="LR2:LT2"/>
    <mergeCell ref="LU2:LW2"/>
    <mergeCell ref="LX2:LZ2"/>
    <mergeCell ref="KW2:KY2"/>
    <mergeCell ref="KZ2:LB2"/>
    <mergeCell ref="LC2:LE2"/>
    <mergeCell ref="LF2:LH2"/>
    <mergeCell ref="LI2:LK2"/>
    <mergeCell ref="HZ1:IB1"/>
    <mergeCell ref="IC1:IE1"/>
    <mergeCell ref="IF1:IH1"/>
    <mergeCell ref="II1:IK1"/>
    <mergeCell ref="IL1:IN1"/>
    <mergeCell ref="HK1:HM1"/>
    <mergeCell ref="HN1:HP1"/>
    <mergeCell ref="HQ1:HS1"/>
    <mergeCell ref="HT1:HV1"/>
    <mergeCell ref="HW1:HY1"/>
    <mergeCell ref="GV1:GX1"/>
    <mergeCell ref="GY1:HA1"/>
    <mergeCell ref="HB1:HD1"/>
    <mergeCell ref="HE1:HG1"/>
    <mergeCell ref="HH1:HJ1"/>
    <mergeCell ref="GG1:GI1"/>
    <mergeCell ref="GJ1:GL1"/>
    <mergeCell ref="GM1:GO1"/>
    <mergeCell ref="GP1:GR1"/>
    <mergeCell ref="GS1:GU1"/>
    <mergeCell ref="FR1:FT1"/>
    <mergeCell ref="FU1:FW1"/>
    <mergeCell ref="FX1:FZ1"/>
    <mergeCell ref="GA1:GC1"/>
    <mergeCell ref="GD1:GF1"/>
    <mergeCell ref="FC1:FE1"/>
    <mergeCell ref="FF1:FH1"/>
    <mergeCell ref="FI1:FK1"/>
    <mergeCell ref="FL1:FN1"/>
    <mergeCell ref="FO1:FQ1"/>
    <mergeCell ref="EN1:EP1"/>
    <mergeCell ref="EQ1:ES1"/>
    <mergeCell ref="ET1:EV1"/>
    <mergeCell ref="EW1:EY1"/>
    <mergeCell ref="EZ1:FB1"/>
    <mergeCell ref="A1:J1"/>
    <mergeCell ref="A2:J2"/>
    <mergeCell ref="A3:J3"/>
    <mergeCell ref="X1:Z1"/>
    <mergeCell ref="AA1:AC1"/>
    <mergeCell ref="AD1:AF1"/>
    <mergeCell ref="AG1:AI1"/>
    <mergeCell ref="AJ1:AL1"/>
    <mergeCell ref="L1:N1"/>
    <mergeCell ref="O1:Q1"/>
    <mergeCell ref="R1:T1"/>
    <mergeCell ref="U1:W1"/>
    <mergeCell ref="A5:C7"/>
    <mergeCell ref="D5:J5"/>
    <mergeCell ref="DY1:EA1"/>
    <mergeCell ref="EB1:ED1"/>
    <mergeCell ref="EE1:EG1"/>
    <mergeCell ref="EH1:EJ1"/>
    <mergeCell ref="EK1:EM1"/>
    <mergeCell ref="DJ1:DL1"/>
    <mergeCell ref="DM1:DO1"/>
    <mergeCell ref="DP1:DR1"/>
    <mergeCell ref="DS1:DU1"/>
    <mergeCell ref="DV1:DX1"/>
    <mergeCell ref="CU1:CW1"/>
    <mergeCell ref="CX1:CZ1"/>
    <mergeCell ref="DA1:DC1"/>
    <mergeCell ref="DD1:DF1"/>
    <mergeCell ref="DG1:DI1"/>
    <mergeCell ref="CF1:CH1"/>
    <mergeCell ref="CI1:CK1"/>
    <mergeCell ref="CL1:CN1"/>
    <mergeCell ref="CO1:CQ1"/>
    <mergeCell ref="CR1:CT1"/>
    <mergeCell ref="BQ1:BS1"/>
    <mergeCell ref="BT1:BV1"/>
    <mergeCell ref="BW1:BY1"/>
    <mergeCell ref="BZ1:CB1"/>
    <mergeCell ref="CC1:CE1"/>
    <mergeCell ref="BB1:BD1"/>
    <mergeCell ref="BE1:BG1"/>
    <mergeCell ref="BH1:BJ1"/>
    <mergeCell ref="BK1:BM1"/>
    <mergeCell ref="BN1:BP1"/>
    <mergeCell ref="AM1:AO1"/>
    <mergeCell ref="AP1:AR1"/>
    <mergeCell ref="AS1:AU1"/>
    <mergeCell ref="AV1:AX1"/>
    <mergeCell ref="AY1:BA1"/>
    <mergeCell ref="DJ2:DL2"/>
    <mergeCell ref="DM2:DO2"/>
    <mergeCell ref="DP2:DR2"/>
    <mergeCell ref="DS2:DU2"/>
    <mergeCell ref="DV2:DX2"/>
    <mergeCell ref="CU2:CW2"/>
    <mergeCell ref="CX2:CZ2"/>
    <mergeCell ref="DA2:DC2"/>
    <mergeCell ref="DD2:DF2"/>
    <mergeCell ref="DG2:DI2"/>
    <mergeCell ref="CF2:CH2"/>
    <mergeCell ref="CI2:CK2"/>
    <mergeCell ref="CL2:CN2"/>
    <mergeCell ref="CO2:CQ2"/>
    <mergeCell ref="CR2:CT2"/>
  </mergeCells>
  <pageMargins left="0.51181102362204722" right="0.51181102362204722" top="0.74803149606299213" bottom="0.74803149606299213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73B2F996738409EC94EFDA420DCA6" ma:contentTypeVersion="7" ma:contentTypeDescription="Create a new document." ma:contentTypeScope="" ma:versionID="4202a722a4e84d71288265363a407e11">
  <xsd:schema xmlns:xsd="http://www.w3.org/2001/XMLSchema" xmlns:xs="http://www.w3.org/2001/XMLSchema" xmlns:p="http://schemas.microsoft.com/office/2006/metadata/properties" xmlns:ns2="62687832-d45c-4f0d-b18c-a1fe9bebe144" xmlns:ns3="5f493a04-f4c8-4ede-8199-6df2e71ee7e9" targetNamespace="http://schemas.microsoft.com/office/2006/metadata/properties" ma:root="true" ma:fieldsID="53dff4e7a665183978e32627f7242d58" ns2:_="" ns3:_="">
    <xsd:import namespace="62687832-d45c-4f0d-b18c-a1fe9bebe144"/>
    <xsd:import namespace="5f493a04-f4c8-4ede-8199-6df2e71ee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87832-d45c-4f0d-b18c-a1fe9bebe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93a04-f4c8-4ede-8199-6df2e71ee7e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764FA-5D3C-474D-A87A-7404DA8878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7212D-E122-49ED-B55B-615823855390}">
  <ds:schemaRefs>
    <ds:schemaRef ds:uri="http://purl.org/dc/elements/1.1/"/>
    <ds:schemaRef ds:uri="http://schemas.microsoft.com/office/2006/metadata/properties"/>
    <ds:schemaRef ds:uri="5f493a04-f4c8-4ede-8199-6df2e71ee7e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2687832-d45c-4f0d-b18c-a1fe9bebe14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8641BC-8C57-41AE-A01B-DD47F27ED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87832-d45c-4f0d-b18c-a1fe9bebe144"/>
    <ds:schemaRef ds:uri="5f493a04-f4c8-4ede-8199-6df2e71e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26</vt:i4>
      </vt:variant>
    </vt:vector>
  </HeadingPairs>
  <TitlesOfParts>
    <vt:vector size="42" baseType="lpstr">
      <vt:lpstr>COVER</vt:lpstr>
      <vt:lpstr>Summary 1</vt:lpstr>
      <vt:lpstr>Gazetted Grant Allocations</vt:lpstr>
      <vt:lpstr>Consolidated-Operating Exp</vt:lpstr>
      <vt:lpstr>0001</vt:lpstr>
      <vt:lpstr>0025</vt:lpstr>
      <vt:lpstr>0050</vt:lpstr>
      <vt:lpstr>0080</vt:lpstr>
      <vt:lpstr>0100</vt:lpstr>
      <vt:lpstr>0101</vt:lpstr>
      <vt:lpstr>0102</vt:lpstr>
      <vt:lpstr>0104</vt:lpstr>
      <vt:lpstr>0200</vt:lpstr>
      <vt:lpstr>0201</vt:lpstr>
      <vt:lpstr>0331</vt:lpstr>
      <vt:lpstr>CAPITAL EXPENDITURE</vt:lpstr>
      <vt:lpstr>'0001'!Print_Area</vt:lpstr>
      <vt:lpstr>'0025'!Print_Area</vt:lpstr>
      <vt:lpstr>'0050'!Print_Area</vt:lpstr>
      <vt:lpstr>'0080'!Print_Area</vt:lpstr>
      <vt:lpstr>'0100'!Print_Area</vt:lpstr>
      <vt:lpstr>'0101'!Print_Area</vt:lpstr>
      <vt:lpstr>'0102'!Print_Area</vt:lpstr>
      <vt:lpstr>'0104'!Print_Area</vt:lpstr>
      <vt:lpstr>'0200'!Print_Area</vt:lpstr>
      <vt:lpstr>'0201'!Print_Area</vt:lpstr>
      <vt:lpstr>'0331'!Print_Area</vt:lpstr>
      <vt:lpstr>'CAPITAL EXPENDITURE'!Print_Area</vt:lpstr>
      <vt:lpstr>'Consolidated-Operating Exp'!Print_Area</vt:lpstr>
      <vt:lpstr>'Summary 1'!Print_Area</vt:lpstr>
      <vt:lpstr>'0001'!Print_Titles</vt:lpstr>
      <vt:lpstr>'0025'!Print_Titles</vt:lpstr>
      <vt:lpstr>'0050'!Print_Titles</vt:lpstr>
      <vt:lpstr>'0080'!Print_Titles</vt:lpstr>
      <vt:lpstr>'0100'!Print_Titles</vt:lpstr>
      <vt:lpstr>'0101'!Print_Titles</vt:lpstr>
      <vt:lpstr>'0102'!Print_Titles</vt:lpstr>
      <vt:lpstr>'0104'!Print_Titles</vt:lpstr>
      <vt:lpstr>'0200'!Print_Titles</vt:lpstr>
      <vt:lpstr>'0201'!Print_Titles</vt:lpstr>
      <vt:lpstr>'0331'!Print_Titles</vt:lpstr>
      <vt:lpstr>'Consolidated-Operating 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</dc:creator>
  <cp:lastModifiedBy>Priscilla Ramsaroop</cp:lastModifiedBy>
  <cp:lastPrinted>2018-08-14T10:28:21Z</cp:lastPrinted>
  <dcterms:created xsi:type="dcterms:W3CDTF">2007-12-19T08:03:46Z</dcterms:created>
  <dcterms:modified xsi:type="dcterms:W3CDTF">2019-02-22T13:45:25Z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0x0101007B073B2F996738409EC94EFDA420DCA6</vt:lpwstr>
  </property>
</Properties>
</file>